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C:\Users\dalatt0701\Desktop\"/>
    </mc:Choice>
  </mc:AlternateContent>
  <xr:revisionPtr revIDLastSave="0" documentId="13_ncr:1_{54E7EBAC-611F-4463-A92F-CCB401BA2C4F}" xr6:coauthVersionLast="36" xr6:coauthVersionMax="36" xr10:uidLastSave="{00000000-0000-0000-0000-000000000000}"/>
  <bookViews>
    <workbookView xWindow="0" yWindow="0" windowWidth="19200" windowHeight="7755" activeTab="1" xr2:uid="{00000000-000D-0000-FFFF-FFFF00000000}"/>
  </bookViews>
  <sheets>
    <sheet name="Drivmedelsberäkning" sheetId="7" r:id="rId1"/>
    <sheet name="Fyll i här" sheetId="1" r:id="rId2"/>
    <sheet name="Exempel 1" sheetId="5" r:id="rId3"/>
    <sheet name="Exempel 2" sheetId="6"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8" i="6" l="1"/>
  <c r="H25" i="6" l="1"/>
  <c r="D25" i="6"/>
  <c r="H24" i="6"/>
  <c r="D24" i="6"/>
  <c r="H23" i="6"/>
  <c r="D23" i="6"/>
  <c r="H22" i="6"/>
  <c r="D22" i="6"/>
  <c r="H21" i="6"/>
  <c r="D21" i="6"/>
  <c r="H20" i="6"/>
  <c r="D20" i="6"/>
  <c r="H19" i="6"/>
  <c r="D19" i="6"/>
  <c r="E18" i="6"/>
  <c r="H18" i="6" s="1"/>
  <c r="D18" i="6"/>
  <c r="H17" i="6"/>
  <c r="D17" i="6"/>
  <c r="H16" i="6"/>
  <c r="D16" i="6"/>
  <c r="H11" i="6"/>
  <c r="D11" i="6"/>
  <c r="H10" i="6"/>
  <c r="D10" i="6"/>
  <c r="H9" i="6"/>
  <c r="D9" i="6"/>
  <c r="H8" i="6"/>
  <c r="E7" i="6"/>
  <c r="H7" i="6" s="1"/>
  <c r="E6" i="6"/>
  <c r="D6" i="6" s="1"/>
  <c r="E5" i="6"/>
  <c r="D5" i="6" s="1"/>
  <c r="H25" i="5"/>
  <c r="D25" i="5"/>
  <c r="H24" i="5"/>
  <c r="D24" i="5"/>
  <c r="H23" i="5"/>
  <c r="D23" i="5"/>
  <c r="H22" i="5"/>
  <c r="D22" i="5"/>
  <c r="H21" i="5"/>
  <c r="D21" i="5"/>
  <c r="H20" i="5"/>
  <c r="D20" i="5"/>
  <c r="H19" i="5"/>
  <c r="D19" i="5"/>
  <c r="E18" i="5"/>
  <c r="D18" i="5" s="1"/>
  <c r="H17" i="5"/>
  <c r="D17" i="5"/>
  <c r="H16" i="5"/>
  <c r="D16" i="5"/>
  <c r="H11" i="5"/>
  <c r="D11" i="5"/>
  <c r="H10" i="5"/>
  <c r="D10" i="5"/>
  <c r="H9" i="5"/>
  <c r="D9" i="5"/>
  <c r="H8" i="5"/>
  <c r="D8" i="5"/>
  <c r="E7" i="5"/>
  <c r="D7" i="5" s="1"/>
  <c r="E6" i="5"/>
  <c r="H6" i="5" s="1"/>
  <c r="E5" i="5"/>
  <c r="H5" i="5" s="1"/>
  <c r="H23" i="1"/>
  <c r="D23" i="1"/>
  <c r="H22" i="1"/>
  <c r="D22" i="1"/>
  <c r="H21" i="1"/>
  <c r="D21" i="1"/>
  <c r="H20" i="1"/>
  <c r="D20" i="1"/>
  <c r="H19" i="1"/>
  <c r="D19" i="1"/>
  <c r="E18" i="1"/>
  <c r="D18" i="1" s="1"/>
  <c r="H17" i="1"/>
  <c r="D17" i="1"/>
  <c r="H16" i="1"/>
  <c r="D16" i="1"/>
  <c r="H24" i="1"/>
  <c r="D24" i="1"/>
  <c r="H9" i="1"/>
  <c r="D9" i="1"/>
  <c r="H8" i="1"/>
  <c r="D8" i="1"/>
  <c r="E7" i="1"/>
  <c r="H7" i="1" s="1"/>
  <c r="E6" i="1"/>
  <c r="E5" i="1"/>
  <c r="H5" i="1" s="1"/>
  <c r="H10" i="1"/>
  <c r="D10" i="1"/>
  <c r="D5" i="5" l="1"/>
  <c r="D6" i="5"/>
  <c r="D7" i="6"/>
  <c r="H6" i="1"/>
  <c r="D6" i="1"/>
  <c r="H26" i="6"/>
  <c r="H6" i="6"/>
  <c r="H5" i="6"/>
  <c r="H18" i="5"/>
  <c r="H26" i="5" s="1"/>
  <c r="H7" i="5"/>
  <c r="H12" i="5" s="1"/>
  <c r="H18" i="1"/>
  <c r="D7" i="1"/>
  <c r="D5" i="1"/>
  <c r="H29" i="5" l="1"/>
  <c r="I29" i="5" s="1"/>
  <c r="H12" i="6"/>
  <c r="H29" i="6" s="1"/>
  <c r="I29" i="6" s="1"/>
  <c r="H25" i="1"/>
  <c r="H11" i="1"/>
  <c r="D25" i="1"/>
  <c r="D11" i="1"/>
  <c r="H12" i="1" l="1"/>
  <c r="H26" i="1" l="1"/>
  <c r="H29" i="1" s="1"/>
  <c r="I29" i="1" s="1"/>
</calcChain>
</file>

<file path=xl/sharedStrings.xml><?xml version="1.0" encoding="utf-8"?>
<sst xmlns="http://schemas.openxmlformats.org/spreadsheetml/2006/main" count="231" uniqueCount="58">
  <si>
    <t>Mängd</t>
  </si>
  <si>
    <t>Enhet</t>
  </si>
  <si>
    <t>Uppräkning</t>
  </si>
  <si>
    <t>Summa</t>
  </si>
  <si>
    <t>Alkylatbensin</t>
  </si>
  <si>
    <t>Liter</t>
  </si>
  <si>
    <t>E85</t>
  </si>
  <si>
    <t>ED95</t>
  </si>
  <si>
    <t>Kg</t>
  </si>
  <si>
    <t>kg</t>
  </si>
  <si>
    <t>kWh</t>
  </si>
  <si>
    <t>El från förnybara energikällor</t>
  </si>
  <si>
    <t>Drivmedel till fordon och arbetsmaskiner</t>
  </si>
  <si>
    <t>El från icke förnybara energikällor</t>
  </si>
  <si>
    <t>Bensin, även sådan som innehåller inblandning av biodrivmedel</t>
  </si>
  <si>
    <t>Diesel, även sådan som innehåller inblandning av biodrivmedel</t>
  </si>
  <si>
    <t>Vätgas från förnybara källor</t>
  </si>
  <si>
    <t>Vätgas från icke förnybara källor</t>
  </si>
  <si>
    <t>Naturgas/100% fossil fordonsgas (flytande)</t>
  </si>
  <si>
    <t>Naturgas/100% fossil fordonsgas (gas)</t>
  </si>
  <si>
    <t>HVO 100%</t>
  </si>
  <si>
    <t>RME eller annan FAME 100%</t>
  </si>
  <si>
    <t>A - Konventionell el och konventionella drivmedel som inte omfattas av B nedan</t>
  </si>
  <si>
    <t>B/(A+B)</t>
  </si>
  <si>
    <t>Energimängd (kWh)</t>
  </si>
  <si>
    <t>kWh/kWh</t>
  </si>
  <si>
    <t>kWh/kg</t>
  </si>
  <si>
    <t>kWh/liter</t>
  </si>
  <si>
    <t>Drivmedel</t>
  </si>
  <si>
    <t>Omräkningsfaktor</t>
  </si>
  <si>
    <t>B- El från förnybara energikällor  och/eller hållbara höginblandade och hållbara rena biodrivmedel  som inte omfattas av reduktionsplikt</t>
  </si>
  <si>
    <t>Biogas 100% förnybar (gas)</t>
  </si>
  <si>
    <t>Fordonsgas mix (gas)</t>
  </si>
  <si>
    <t>Biogas 100% förnybar (flytande)</t>
  </si>
  <si>
    <t>Fordonsgas mix (flytande)</t>
  </si>
  <si>
    <t xml:space="preserve">Energiandel el från förnybara energikällor  och/eller hållbara höginblandade och hållbara rena biodrivmedel  som inte omfattas av reduktionsplikt </t>
  </si>
  <si>
    <t>Energiandel el från förnybara energikällor  och/eller hållbara höginblandade och hållbara rena biodrivmedel  som inte omfattas av reduktionsplikt</t>
  </si>
  <si>
    <r>
      <rPr>
        <b/>
        <sz val="12"/>
        <color theme="1"/>
        <rFont val="Calibri"/>
        <family val="2"/>
        <scheme val="minor"/>
      </rPr>
      <t>Syfte</t>
    </r>
    <r>
      <rPr>
        <sz val="12"/>
        <color theme="1"/>
        <rFont val="Calibri"/>
        <family val="2"/>
        <scheme val="minor"/>
      </rPr>
      <t>:</t>
    </r>
  </si>
  <si>
    <t>Resultat:</t>
  </si>
  <si>
    <t>Användningsområde:</t>
  </si>
  <si>
    <t>Beräkningen sker igenom angiven förbrukad mängd räknas om till energi i kWh, genom en omräkningsfaktor.</t>
  </si>
  <si>
    <t>Del A - Konventionell el och konventionella drivmedel som omfattas av reduktionsplikten.</t>
  </si>
  <si>
    <t>Del B - El från förnybara energikällor och/eller hållbara höginblandade och hållbara rena biodrivmedel som inte omfattas av reduktionsplikten.</t>
  </si>
  <si>
    <t>Kalkylen räknar ut energiandel el från förnybara energikällor  och/eller hållbara höginblandade och hållbara rena biodrivmedel som inte omfattas av reduktionsplikt .</t>
  </si>
  <si>
    <t>Andel inblandning anges direkt i procent %. För att uppfylla kravet måste andelen vara minst 20%.</t>
  </si>
  <si>
    <t>Syftet med drivmedelskalkylen är att få en beräkning av använda mängder drivmedel och andel inblandning av förnybar energi och/eller hållbara höginblandade och hållbara rena biodrivmedel.</t>
  </si>
  <si>
    <r>
      <t xml:space="preserve">Drivmedelskalkylen kan användas som ett </t>
    </r>
    <r>
      <rPr>
        <b/>
        <sz val="11"/>
        <color theme="1"/>
        <rFont val="Calibri"/>
        <family val="2"/>
        <scheme val="minor"/>
      </rPr>
      <t>uppföljningsverktyg</t>
    </r>
    <r>
      <rPr>
        <sz val="11"/>
        <color theme="1"/>
        <rFont val="Calibri"/>
        <family val="2"/>
        <scheme val="minor"/>
      </rPr>
      <t xml:space="preserve"> till att beräkna förbrukade drivmedel både under entreprenadens gång och för en slutredovisning.</t>
    </r>
  </si>
  <si>
    <r>
      <t xml:space="preserve">Drivmedelskalkylen kan också utgöra ett </t>
    </r>
    <r>
      <rPr>
        <b/>
        <sz val="11"/>
        <color theme="1"/>
        <rFont val="Calibri"/>
        <family val="2"/>
        <scheme val="minor"/>
      </rPr>
      <t>budgetverktyg</t>
    </r>
    <r>
      <rPr>
        <sz val="11"/>
        <color theme="1"/>
        <rFont val="Calibri"/>
        <family val="2"/>
        <scheme val="minor"/>
      </rPr>
      <t xml:space="preserve"> för en beräkning av tilltänkta drivmedel, åtgång och fördelning.</t>
    </r>
  </si>
  <si>
    <t>Förklaring till drivmedelsmall och beräkning av förnybar andel drivmedel i entreprenader.</t>
  </si>
  <si>
    <t>Drivmedelsbolagen.</t>
  </si>
  <si>
    <t>https://www.miljofordon.se/bilar/miljoepaaverkan/</t>
  </si>
  <si>
    <t>Energimyndigheten</t>
  </si>
  <si>
    <t>Källa omräkningsfaktor/energiinnehåll (kWh):</t>
  </si>
  <si>
    <t>Vad är utgångspunkten för uppräkningsfaktorn i kolumn G. Är siffran generell?</t>
  </si>
  <si>
    <t xml:space="preserve">Är det verkningsgraden i förbränningsmotorerna som gör att man får en uppräkningsfaktor? </t>
  </si>
  <si>
    <t>Något om hur de är framtagna? Snitt? (för de stämmer inte med de Roger o Ronny har i sin kalkyl, jag vill minnas att man hade ett resonemang)</t>
  </si>
  <si>
    <t xml:space="preserve">Kan du förklara lite om omräkningsfaktorn-varför man måste räkna om från liter(kg) till kWh för att man ska kunna summera energianvändningen?  Och därefter beräkna andelen fossilfritt. </t>
  </si>
  <si>
    <t>Miljöenheten 2019-04-15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</si>
</sst>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i/>
      <sz val="11"/>
      <color theme="1"/>
      <name val="Calibri"/>
      <family val="2"/>
      <scheme val="minor"/>
    </font>
    <font>
      <b/>
      <sz val="16"/>
      <color theme="1"/>
      <name val="Calibri"/>
      <family val="2"/>
      <scheme val="minor"/>
    </font>
    <font>
      <sz val="16"/>
      <color theme="1"/>
      <name val="Calibri"/>
      <family val="2"/>
      <scheme val="minor"/>
    </font>
    <font>
      <b/>
      <sz val="11"/>
      <color theme="1"/>
      <name val="Calibri"/>
      <family val="2"/>
      <scheme val="minor"/>
    </font>
    <font>
      <sz val="12"/>
      <color theme="1"/>
      <name val="Calibri"/>
      <family val="2"/>
      <scheme val="minor"/>
    </font>
    <font>
      <sz val="11"/>
      <color rgb="FF000000"/>
      <name val="Calibri"/>
      <family val="2"/>
      <scheme val="minor"/>
    </font>
    <font>
      <sz val="10"/>
      <name val="Arial"/>
      <family val="2"/>
    </font>
    <font>
      <b/>
      <sz val="12"/>
      <color theme="1"/>
      <name val="Calibri"/>
      <family val="2"/>
      <scheme val="minor"/>
    </font>
    <font>
      <sz val="11"/>
      <color rgb="FFFF0000"/>
      <name val="Calibri"/>
      <family val="2"/>
      <scheme val="minor"/>
    </font>
    <font>
      <b/>
      <sz val="11"/>
      <color rgb="FFFF0000"/>
      <name val="Calibri"/>
      <family val="2"/>
      <scheme val="minor"/>
    </font>
    <font>
      <sz val="11"/>
      <color rgb="FF1F497D"/>
      <name val="Calibri"/>
      <family val="2"/>
      <scheme val="minor"/>
    </font>
    <font>
      <sz val="11"/>
      <color theme="4" tint="-0.499984740745262"/>
      <name val="Calibri"/>
      <family val="2"/>
      <scheme val="minor"/>
    </font>
    <font>
      <sz val="10"/>
      <name val="Calibri"/>
      <family val="2"/>
      <scheme val="minor"/>
    </font>
  </fonts>
  <fills count="6">
    <fill>
      <patternFill patternType="none"/>
    </fill>
    <fill>
      <patternFill patternType="gray125"/>
    </fill>
    <fill>
      <patternFill patternType="solid">
        <fgColor theme="0" tint="-0.34998626667073579"/>
        <bgColor indexed="64"/>
      </patternFill>
    </fill>
    <fill>
      <patternFill patternType="solid">
        <fgColor theme="8" tint="0.79998168889431442"/>
        <bgColor indexed="65"/>
      </patternFill>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9" fontId="1" fillId="0" borderId="0" applyFont="0" applyFill="0" applyBorder="0" applyAlignment="0" applyProtection="0"/>
    <xf numFmtId="0" fontId="8" fillId="0" borderId="0"/>
    <xf numFmtId="0" fontId="6" fillId="3" borderId="0" applyNumberFormat="0" applyBorder="0" applyAlignment="0" applyProtection="0"/>
  </cellStyleXfs>
  <cellXfs count="35">
    <xf numFmtId="0" fontId="0" fillId="0" borderId="0" xfId="0"/>
    <xf numFmtId="0" fontId="0" fillId="0" borderId="1" xfId="0" applyBorder="1" applyAlignment="1">
      <alignment wrapText="1"/>
    </xf>
    <xf numFmtId="0" fontId="0" fillId="0" borderId="1" xfId="0" applyBorder="1"/>
    <xf numFmtId="0" fontId="2" fillId="0" borderId="0" xfId="0" applyFont="1"/>
    <xf numFmtId="0" fontId="0" fillId="2" borderId="1" xfId="0" applyFill="1" applyBorder="1"/>
    <xf numFmtId="0" fontId="3" fillId="0" borderId="0" xfId="0" applyFont="1"/>
    <xf numFmtId="0" fontId="4" fillId="0" borderId="1" xfId="0" applyFont="1" applyBorder="1"/>
    <xf numFmtId="1" fontId="0" fillId="0" borderId="1" xfId="0" applyNumberFormat="1" applyBorder="1"/>
    <xf numFmtId="2" fontId="0" fillId="0" borderId="1" xfId="0" applyNumberFormat="1" applyBorder="1"/>
    <xf numFmtId="0" fontId="0" fillId="0" borderId="2" xfId="0" applyBorder="1"/>
    <xf numFmtId="0" fontId="3" fillId="0" borderId="1" xfId="0" applyFont="1" applyBorder="1" applyAlignment="1"/>
    <xf numFmtId="0" fontId="0" fillId="0" borderId="1" xfId="0" applyBorder="1" applyAlignment="1"/>
    <xf numFmtId="0" fontId="0" fillId="0" borderId="1" xfId="0" applyBorder="1" applyProtection="1">
      <protection locked="0"/>
    </xf>
    <xf numFmtId="164" fontId="3" fillId="0" borderId="1" xfId="1" applyNumberFormat="1" applyFont="1" applyBorder="1"/>
    <xf numFmtId="0" fontId="5" fillId="5" borderId="0" xfId="0" applyFont="1" applyFill="1" applyAlignment="1">
      <alignment wrapText="1"/>
    </xf>
    <xf numFmtId="0" fontId="0" fillId="4" borderId="0" xfId="0" applyFill="1" applyAlignment="1" applyProtection="1">
      <alignment wrapText="1"/>
    </xf>
    <xf numFmtId="0" fontId="5" fillId="0" borderId="0" xfId="0" applyFont="1" applyAlignment="1" applyProtection="1">
      <alignment wrapText="1"/>
    </xf>
    <xf numFmtId="0" fontId="7" fillId="0" borderId="0" xfId="0" applyFont="1" applyAlignment="1" applyProtection="1">
      <alignment wrapText="1"/>
    </xf>
    <xf numFmtId="0" fontId="9" fillId="0" borderId="0" xfId="0" applyFont="1" applyAlignment="1" applyProtection="1">
      <alignment wrapText="1"/>
    </xf>
    <xf numFmtId="0" fontId="0" fillId="0" borderId="0" xfId="0" applyAlignment="1">
      <alignment wrapText="1"/>
    </xf>
    <xf numFmtId="0" fontId="0" fillId="0" borderId="0" xfId="0" applyAlignment="1" applyProtection="1">
      <alignment wrapText="1"/>
    </xf>
    <xf numFmtId="0" fontId="6" fillId="0" borderId="0" xfId="0" applyFont="1" applyAlignment="1" applyProtection="1">
      <alignment wrapText="1"/>
    </xf>
    <xf numFmtId="0" fontId="0" fillId="0" borderId="0" xfId="0"/>
    <xf numFmtId="0" fontId="0" fillId="0" borderId="0" xfId="0" applyBorder="1"/>
    <xf numFmtId="0" fontId="2" fillId="0" borderId="0" xfId="0" applyFont="1" applyBorder="1"/>
    <xf numFmtId="0" fontId="11" fillId="0" borderId="0" xfId="0" applyFont="1"/>
    <xf numFmtId="0" fontId="10" fillId="0" borderId="0" xfId="0" applyFont="1" applyAlignment="1">
      <alignment wrapText="1"/>
    </xf>
    <xf numFmtId="0" fontId="10" fillId="0" borderId="0" xfId="0" applyFont="1" applyBorder="1" applyAlignment="1">
      <alignment wrapText="1"/>
    </xf>
    <xf numFmtId="0" fontId="12" fillId="0" borderId="0" xfId="0" applyFont="1" applyAlignment="1">
      <alignment vertical="center"/>
    </xf>
    <xf numFmtId="0" fontId="13" fillId="0" borderId="0" xfId="0" applyFont="1"/>
    <xf numFmtId="0" fontId="2" fillId="0" borderId="2" xfId="0" applyFont="1" applyBorder="1" applyAlignment="1">
      <alignment wrapText="1"/>
    </xf>
    <xf numFmtId="0" fontId="0" fillId="0" borderId="2" xfId="0" applyBorder="1" applyAlignment="1">
      <alignment wrapText="1"/>
    </xf>
    <xf numFmtId="0" fontId="3" fillId="0" borderId="1" xfId="0" applyFont="1" applyBorder="1" applyAlignment="1"/>
    <xf numFmtId="0" fontId="0" fillId="0" borderId="1" xfId="0" applyBorder="1" applyAlignment="1"/>
    <xf numFmtId="0" fontId="14" fillId="0" borderId="0" xfId="0" applyFont="1" applyAlignment="1">
      <alignment vertical="top"/>
    </xf>
  </cellXfs>
  <cellStyles count="4">
    <cellStyle name="20% - Accent5 2" xfId="3" xr:uid="{00000000-0005-0000-0000-00002F000000}"/>
    <cellStyle name="Normal" xfId="0" builtinId="0"/>
    <cellStyle name="Normal 2" xfId="2" xr:uid="{00000000-0005-0000-0000-000010000000}"/>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238125</xdr:colOff>
      <xdr:row>3</xdr:row>
      <xdr:rowOff>171449</xdr:rowOff>
    </xdr:from>
    <xdr:to>
      <xdr:col>17</xdr:col>
      <xdr:colOff>533400</xdr:colOff>
      <xdr:row>17</xdr:row>
      <xdr:rowOff>161924</xdr:rowOff>
    </xdr:to>
    <xdr:sp macro="" textlink="">
      <xdr:nvSpPr>
        <xdr:cNvPr id="2" name="textruta 1">
          <a:extLst>
            <a:ext uri="{FF2B5EF4-FFF2-40B4-BE49-F238E27FC236}">
              <a16:creationId xmlns:a16="http://schemas.microsoft.com/office/drawing/2014/main" id="{00000000-0008-0000-0000-000002000000}"/>
            </a:ext>
          </a:extLst>
        </xdr:cNvPr>
        <xdr:cNvSpPr txBox="1"/>
      </xdr:nvSpPr>
      <xdr:spPr>
        <a:xfrm>
          <a:off x="8258175" y="819149"/>
          <a:ext cx="3952875" cy="418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Se</a:t>
          </a:r>
          <a:r>
            <a:rPr lang="sv-SE" sz="1100" b="1" baseline="0"/>
            <a:t> flikarna Exempel 1 och 2 för råd hur mallen ska fyllas i.</a:t>
          </a:r>
        </a:p>
        <a:p>
          <a:endParaRPr lang="sv-SE" sz="1100" baseline="0"/>
        </a:p>
        <a:p>
          <a:r>
            <a:rPr lang="sv-SE" sz="1100" baseline="0"/>
            <a:t>Värden ska endast fyllas i rutor i kolumn B. Övriga rutor går inte att fylla i.</a:t>
          </a:r>
        </a:p>
        <a:p>
          <a:endParaRPr lang="sv-SE" sz="1100" baseline="0"/>
        </a:p>
        <a:p>
          <a:r>
            <a:rPr lang="sv-SE" sz="1100" baseline="0"/>
            <a:t>Beräkningen sker automatiskt och resultatet redovisas på rad 29. Både som andel och i klartext.</a:t>
          </a:r>
        </a:p>
        <a:p>
          <a:endParaRPr lang="sv-SE" sz="1100" baseline="0"/>
        </a:p>
        <a:p>
          <a:r>
            <a:rPr lang="sv-SE" sz="1100" baseline="0"/>
            <a:t>Omräkningsfaktorer och uppräkning är fixa och kan inte ändras.</a:t>
          </a:r>
        </a:p>
        <a:p>
          <a:endParaRPr lang="sv-SE" sz="1100" baseline="0"/>
        </a:p>
        <a:p>
          <a:r>
            <a:rPr lang="sv-SE" sz="1100" baseline="0"/>
            <a:t>Uppräkning är bara aktuell för el och för fordonsgas. De senare enbart i tabell B. </a:t>
          </a:r>
        </a:p>
        <a:p>
          <a:endParaRPr lang="sv-SE" sz="1100" baseline="0"/>
        </a:p>
        <a:p>
          <a:r>
            <a:rPr lang="sv-SE" sz="1100" baseline="0"/>
            <a:t>För el tar uppräkningen hänsyn till att det i samband med övergången till eldrift även sker en energieffektivisering. Faktorn är till för att räkna motsvarande energianvändning för bensin eller diesel innan elektrifieringen. </a:t>
          </a:r>
        </a:p>
        <a:p>
          <a:endParaRPr lang="sv-SE" sz="1100" baseline="0"/>
        </a:p>
        <a:p>
          <a:r>
            <a:rPr lang="sv-SE" sz="1100" baseline="0"/>
            <a:t>För fordonsgas i tabell B är uppräkningen (eller snarare nedräkningen) en schablon för att fordonsgas i snitt innehåller 75 procent biogas (konservativt räknat) och att det är bara biogasen som är förnybar. </a:t>
          </a:r>
          <a:endParaRPr lang="sv-SE" sz="1100"/>
        </a:p>
      </xdr:txBody>
    </xdr:sp>
    <xdr:clientData/>
  </xdr:twoCellAnchor>
  <xdr:twoCellAnchor editAs="oneCell">
    <xdr:from>
      <xdr:col>14</xdr:col>
      <xdr:colOff>47625</xdr:colOff>
      <xdr:row>0</xdr:row>
      <xdr:rowOff>47625</xdr:rowOff>
    </xdr:from>
    <xdr:to>
      <xdr:col>16</xdr:col>
      <xdr:colOff>273050</xdr:colOff>
      <xdr:row>2</xdr:row>
      <xdr:rowOff>5770</xdr:rowOff>
    </xdr:to>
    <xdr:pic>
      <xdr:nvPicPr>
        <xdr:cNvPr id="9" name="Bildobjekt 8" descr="Göteborgs Stad logotyp" title="logo">
          <a:extLst>
            <a:ext uri="{FF2B5EF4-FFF2-40B4-BE49-F238E27FC236}">
              <a16:creationId xmlns:a16="http://schemas.microsoft.com/office/drawing/2014/main" id="{92E0AC80-34C1-498E-A670-80E217260FC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96475" y="47625"/>
          <a:ext cx="1444625" cy="4629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609599</xdr:colOff>
      <xdr:row>4</xdr:row>
      <xdr:rowOff>47625</xdr:rowOff>
    </xdr:from>
    <xdr:to>
      <xdr:col>17</xdr:col>
      <xdr:colOff>428624</xdr:colOff>
      <xdr:row>12</xdr:row>
      <xdr:rowOff>47625</xdr:rowOff>
    </xdr:to>
    <xdr:sp macro="" textlink="">
      <xdr:nvSpPr>
        <xdr:cNvPr id="2" name="textruta 1">
          <a:extLst>
            <a:ext uri="{FF2B5EF4-FFF2-40B4-BE49-F238E27FC236}">
              <a16:creationId xmlns:a16="http://schemas.microsoft.com/office/drawing/2014/main" id="{00000000-0008-0000-0100-000002000000}"/>
            </a:ext>
          </a:extLst>
        </xdr:cNvPr>
        <xdr:cNvSpPr txBox="1"/>
      </xdr:nvSpPr>
      <xdr:spPr>
        <a:xfrm>
          <a:off x="7410449" y="885825"/>
          <a:ext cx="4695825" cy="304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Exempel 1.</a:t>
          </a:r>
        </a:p>
        <a:p>
          <a:r>
            <a:rPr lang="sv-SE" sz="1100"/>
            <a:t>Entreprenören</a:t>
          </a:r>
          <a:r>
            <a:rPr lang="sv-SE" sz="1100" baseline="0"/>
            <a:t> använder Preem Evoloution diesel (eller motsvarande från annan drivmedelsleverantör) med 50 procent inblandning av biodiesel (främst HVO men även lite RME).</a:t>
          </a:r>
        </a:p>
        <a:p>
          <a:endParaRPr lang="sv-SE" sz="1100" baseline="0"/>
        </a:p>
        <a:p>
          <a:r>
            <a:rPr lang="sv-SE" sz="1100" baseline="0"/>
            <a:t>Detta är ett konventionellt drivmedel och fylls i tabell A (cell B5). </a:t>
          </a:r>
        </a:p>
        <a:p>
          <a:endParaRPr lang="sv-SE" sz="1100" baseline="0"/>
        </a:p>
        <a:p>
          <a:r>
            <a:rPr lang="sv-SE" sz="1100" baseline="0"/>
            <a:t>Kravet ej nått.</a:t>
          </a:r>
        </a:p>
        <a:p>
          <a:endParaRPr lang="sv-SE" sz="1100" baseline="0"/>
        </a:p>
        <a:p>
          <a:r>
            <a:rPr lang="sv-SE" sz="1100" baseline="0"/>
            <a:t>Orsaken är att drivmedlet redan omfattas den reduktionsplikt som gäller för alla drivmedelsleverantörer. Att tanka denna diesel kommer inte höja andelen biodrivmedel på den svenska marknaden eftersom drivmedels leverantören kompenserar det med att ha lägre inblandning på andra ställen inom landet. Detta eftersom reduktioner eller inblandningar som är större än det lagstadgade kravet blir en kostnad för drivmedelsleverantören då allt drivmedel inklusive biodrivmedel är beskattat inom reduktionsplikten.</a:t>
          </a:r>
        </a:p>
        <a:p>
          <a:endParaRPr lang="sv-SE" sz="1100" baseline="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4</xdr:row>
      <xdr:rowOff>47625</xdr:rowOff>
    </xdr:from>
    <xdr:to>
      <xdr:col>17</xdr:col>
      <xdr:colOff>419100</xdr:colOff>
      <xdr:row>12</xdr:row>
      <xdr:rowOff>47625</xdr:rowOff>
    </xdr:to>
    <xdr:sp macro="" textlink="">
      <xdr:nvSpPr>
        <xdr:cNvPr id="2" name="textruta 1">
          <a:extLst>
            <a:ext uri="{FF2B5EF4-FFF2-40B4-BE49-F238E27FC236}">
              <a16:creationId xmlns:a16="http://schemas.microsoft.com/office/drawing/2014/main" id="{00000000-0008-0000-0200-000002000000}"/>
            </a:ext>
          </a:extLst>
        </xdr:cNvPr>
        <xdr:cNvSpPr txBox="1"/>
      </xdr:nvSpPr>
      <xdr:spPr>
        <a:xfrm>
          <a:off x="7410450" y="885825"/>
          <a:ext cx="4686300" cy="304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Exempel 2.</a:t>
          </a:r>
        </a:p>
        <a:p>
          <a:r>
            <a:rPr lang="sv-SE" sz="1100"/>
            <a:t>Entreprenören</a:t>
          </a:r>
          <a:r>
            <a:rPr lang="sv-SE" sz="1100" baseline="0"/>
            <a:t> använder 100 liter HVO100 d.v.s en biodiesel bestående av 100 procent HVO och 350 liter diesel med viss inblandning av biodrivmedel.</a:t>
          </a:r>
        </a:p>
        <a:p>
          <a:endParaRPr lang="sv-SE" sz="1100" baseline="0"/>
        </a:p>
        <a:p>
          <a:r>
            <a:rPr lang="sv-SE" sz="1100" baseline="0"/>
            <a:t>Dieseln med inblandning av biodrivmedel fylls i tabell A (cell B5).</a:t>
          </a:r>
        </a:p>
        <a:p>
          <a:endParaRPr lang="sv-SE" sz="1100" baseline="0"/>
        </a:p>
        <a:p>
          <a:r>
            <a:rPr lang="sv-SE" sz="1100" baseline="0"/>
            <a:t>HVO 100  är ett hållbart rent biodrivmedel  som inte omfattas av reduktionspliktoch fylls där i tabell B (cell B16). </a:t>
          </a:r>
        </a:p>
        <a:p>
          <a:endParaRPr lang="sv-SE" sz="1100" baseline="0"/>
        </a:p>
        <a:p>
          <a:r>
            <a:rPr lang="sv-SE" sz="1100" baseline="0"/>
            <a:t>Kravet nått.</a:t>
          </a:r>
        </a:p>
        <a:p>
          <a:endParaRPr lang="sv-SE" sz="1100" baseline="0"/>
        </a:p>
        <a:p>
          <a:r>
            <a:rPr lang="sv-SE" sz="1100" baseline="0"/>
            <a:t>Vad gäller dieseln så behöver entreprenören inte veta inblandningen av biodiesel då den omfattas av reduktionsplikten (se exempel 1). HVO100 ligger utanför reduktionsplikten och leder till en ökad användning av biodrivmedel på den svenska marknaden.</a:t>
          </a:r>
        </a:p>
        <a:p>
          <a:endParaRPr lang="sv-SE" sz="1100" baseline="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268FD-D5F7-4A11-B877-F66A377024BD}">
  <dimension ref="B2:B37"/>
  <sheetViews>
    <sheetView workbookViewId="0">
      <selection activeCell="C31" sqref="C31"/>
    </sheetView>
  </sheetViews>
  <sheetFormatPr defaultRowHeight="15" x14ac:dyDescent="0.25"/>
  <cols>
    <col min="2" max="2" width="105.5703125" style="19" customWidth="1"/>
  </cols>
  <sheetData>
    <row r="2" spans="2:2" x14ac:dyDescent="0.25">
      <c r="B2" s="14" t="s">
        <v>48</v>
      </c>
    </row>
    <row r="4" spans="2:2" ht="15.75" x14ac:dyDescent="0.25">
      <c r="B4" s="21" t="s">
        <v>37</v>
      </c>
    </row>
    <row r="5" spans="2:2" ht="30" x14ac:dyDescent="0.25">
      <c r="B5" s="20" t="s">
        <v>45</v>
      </c>
    </row>
    <row r="6" spans="2:2" x14ac:dyDescent="0.25">
      <c r="B6" s="20" t="s">
        <v>40</v>
      </c>
    </row>
    <row r="7" spans="2:2" s="22" customFormat="1" x14ac:dyDescent="0.25">
      <c r="B7" s="20" t="s">
        <v>41</v>
      </c>
    </row>
    <row r="8" spans="2:2" s="22" customFormat="1" ht="30" x14ac:dyDescent="0.25">
      <c r="B8" s="20" t="s">
        <v>42</v>
      </c>
    </row>
    <row r="10" spans="2:2" ht="15.75" x14ac:dyDescent="0.25">
      <c r="B10" s="18" t="s">
        <v>38</v>
      </c>
    </row>
    <row r="11" spans="2:2" ht="30" x14ac:dyDescent="0.25">
      <c r="B11" s="17" t="s">
        <v>43</v>
      </c>
    </row>
    <row r="12" spans="2:2" x14ac:dyDescent="0.25">
      <c r="B12" s="20" t="s">
        <v>44</v>
      </c>
    </row>
    <row r="14" spans="2:2" x14ac:dyDescent="0.25">
      <c r="B14" s="16" t="s">
        <v>39</v>
      </c>
    </row>
    <row r="15" spans="2:2" ht="30" x14ac:dyDescent="0.25">
      <c r="B15" s="15" t="s">
        <v>46</v>
      </c>
    </row>
    <row r="16" spans="2:2" ht="30" x14ac:dyDescent="0.25">
      <c r="B16" s="15" t="s">
        <v>47</v>
      </c>
    </row>
    <row r="19" spans="2:2" x14ac:dyDescent="0.25">
      <c r="B19" s="25" t="s">
        <v>52</v>
      </c>
    </row>
    <row r="20" spans="2:2" x14ac:dyDescent="0.25">
      <c r="B20" s="26" t="s">
        <v>51</v>
      </c>
    </row>
    <row r="21" spans="2:2" x14ac:dyDescent="0.25">
      <c r="B21" s="27" t="s">
        <v>50</v>
      </c>
    </row>
    <row r="22" spans="2:2" x14ac:dyDescent="0.25">
      <c r="B22" s="27" t="s">
        <v>49</v>
      </c>
    </row>
    <row r="24" spans="2:2" ht="30" x14ac:dyDescent="0.25">
      <c r="B24" s="27" t="s">
        <v>55</v>
      </c>
    </row>
    <row r="26" spans="2:2" x14ac:dyDescent="0.25">
      <c r="B26" s="29" t="s">
        <v>56</v>
      </c>
    </row>
    <row r="27" spans="2:2" x14ac:dyDescent="0.25">
      <c r="B27" s="24"/>
    </row>
    <row r="28" spans="2:2" x14ac:dyDescent="0.25">
      <c r="B28" s="28" t="s">
        <v>53</v>
      </c>
    </row>
    <row r="29" spans="2:2" x14ac:dyDescent="0.25">
      <c r="B29" s="28" t="s">
        <v>54</v>
      </c>
    </row>
    <row r="30" spans="2:2" x14ac:dyDescent="0.25">
      <c r="B30" s="23"/>
    </row>
    <row r="31" spans="2:2" x14ac:dyDescent="0.25">
      <c r="B31" s="23"/>
    </row>
    <row r="32" spans="2:2" x14ac:dyDescent="0.25">
      <c r="B32" s="23"/>
    </row>
    <row r="33" spans="2:2" x14ac:dyDescent="0.25">
      <c r="B33" s="23"/>
    </row>
    <row r="34" spans="2:2" x14ac:dyDescent="0.25">
      <c r="B34" s="23"/>
    </row>
    <row r="35" spans="2:2" x14ac:dyDescent="0.25">
      <c r="B35" s="23"/>
    </row>
    <row r="36" spans="2:2" x14ac:dyDescent="0.25">
      <c r="B36" s="23"/>
    </row>
    <row r="37" spans="2:2" x14ac:dyDescent="0.25">
      <c r="B37" s="2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9"/>
  <sheetViews>
    <sheetView tabSelected="1" workbookViewId="0">
      <selection activeCell="R4" sqref="R4"/>
    </sheetView>
  </sheetViews>
  <sheetFormatPr defaultRowHeight="15" x14ac:dyDescent="0.25"/>
  <cols>
    <col min="1" max="1" width="27.28515625" customWidth="1"/>
    <col min="3" max="3" width="9.85546875" customWidth="1"/>
    <col min="4" max="4" width="17" customWidth="1"/>
    <col min="5" max="5" width="7.140625" hidden="1" customWidth="1"/>
    <col min="6" max="6" width="9.85546875" hidden="1" customWidth="1"/>
    <col min="7" max="7" width="11.140625" bestFit="1" customWidth="1"/>
    <col min="8" max="8" width="18.42578125" customWidth="1"/>
  </cols>
  <sheetData>
    <row r="1" spans="1:15" ht="24.75" customHeight="1" x14ac:dyDescent="0.35">
      <c r="A1" s="5" t="s">
        <v>12</v>
      </c>
    </row>
    <row r="3" spans="1:15" s="3" customFormat="1" x14ac:dyDescent="0.25">
      <c r="A3" s="3" t="s">
        <v>22</v>
      </c>
      <c r="O3" s="34" t="s">
        <v>57</v>
      </c>
    </row>
    <row r="4" spans="1:15" x14ac:dyDescent="0.25">
      <c r="A4" t="s">
        <v>28</v>
      </c>
      <c r="B4" t="s">
        <v>0</v>
      </c>
      <c r="C4" t="s">
        <v>1</v>
      </c>
      <c r="D4" t="s">
        <v>29</v>
      </c>
      <c r="G4" t="s">
        <v>2</v>
      </c>
      <c r="H4" t="s">
        <v>24</v>
      </c>
    </row>
    <row r="5" spans="1:15" ht="45" x14ac:dyDescent="0.25">
      <c r="A5" s="1" t="s">
        <v>15</v>
      </c>
      <c r="B5" s="12"/>
      <c r="C5" s="2" t="s">
        <v>5</v>
      </c>
      <c r="D5" s="2" t="str">
        <f t="shared" ref="D5:D9" si="0">CONCATENATE(E5," ",F5)</f>
        <v>9,72 kWh/liter</v>
      </c>
      <c r="E5" s="8">
        <f>ROUND(9.8*(1-0.206)+9.44*0.161+9.22*(0.206-0.161),2)</f>
        <v>9.7200000000000006</v>
      </c>
      <c r="F5" s="2" t="s">
        <v>27</v>
      </c>
      <c r="G5" s="2">
        <v>1</v>
      </c>
      <c r="H5" s="7">
        <f t="shared" ref="H5:H9" si="1">B5*E5*G5</f>
        <v>0</v>
      </c>
    </row>
    <row r="6" spans="1:15" ht="45" x14ac:dyDescent="0.25">
      <c r="A6" s="1" t="s">
        <v>14</v>
      </c>
      <c r="B6" s="12"/>
      <c r="C6" s="2" t="s">
        <v>5</v>
      </c>
      <c r="D6" s="2" t="str">
        <f t="shared" si="0"/>
        <v>8,95 kWh/liter</v>
      </c>
      <c r="E6" s="8">
        <f>ROUND(9.1*0.953+5.86*0.047,2)</f>
        <v>8.9499999999999993</v>
      </c>
      <c r="F6" s="2" t="s">
        <v>27</v>
      </c>
      <c r="G6" s="2">
        <v>1</v>
      </c>
      <c r="H6" s="7">
        <f t="shared" si="1"/>
        <v>0</v>
      </c>
    </row>
    <row r="7" spans="1:15" x14ac:dyDescent="0.25">
      <c r="A7" s="1" t="s">
        <v>4</v>
      </c>
      <c r="B7" s="12"/>
      <c r="C7" s="2" t="s">
        <v>5</v>
      </c>
      <c r="D7" s="2" t="str">
        <f t="shared" si="0"/>
        <v>8,53 kWh/liter</v>
      </c>
      <c r="E7" s="8">
        <f>ROUND(8.53,2)</f>
        <v>8.5299999999999994</v>
      </c>
      <c r="F7" s="2" t="s">
        <v>27</v>
      </c>
      <c r="G7" s="2">
        <v>1</v>
      </c>
      <c r="H7" s="7">
        <f t="shared" si="1"/>
        <v>0</v>
      </c>
    </row>
    <row r="8" spans="1:15" ht="30" x14ac:dyDescent="0.25">
      <c r="A8" s="1" t="s">
        <v>19</v>
      </c>
      <c r="B8" s="12"/>
      <c r="C8" s="2" t="s">
        <v>8</v>
      </c>
      <c r="D8" s="2" t="str">
        <f t="shared" si="0"/>
        <v>13,3 kWh/kg</v>
      </c>
      <c r="E8" s="8">
        <v>13.3</v>
      </c>
      <c r="F8" s="2" t="s">
        <v>26</v>
      </c>
      <c r="G8" s="2">
        <v>1</v>
      </c>
      <c r="H8" s="7">
        <f t="shared" si="1"/>
        <v>0</v>
      </c>
    </row>
    <row r="9" spans="1:15" ht="30" x14ac:dyDescent="0.25">
      <c r="A9" s="1" t="s">
        <v>18</v>
      </c>
      <c r="B9" s="12"/>
      <c r="C9" s="2" t="s">
        <v>9</v>
      </c>
      <c r="D9" s="2" t="str">
        <f t="shared" si="0"/>
        <v>13,7 kWh/kg</v>
      </c>
      <c r="E9" s="8">
        <v>13.7</v>
      </c>
      <c r="F9" s="2" t="s">
        <v>26</v>
      </c>
      <c r="G9" s="2">
        <v>1</v>
      </c>
      <c r="H9" s="7">
        <f t="shared" si="1"/>
        <v>0</v>
      </c>
    </row>
    <row r="10" spans="1:15" ht="30" x14ac:dyDescent="0.25">
      <c r="A10" s="1" t="s">
        <v>13</v>
      </c>
      <c r="B10" s="12"/>
      <c r="C10" s="2" t="s">
        <v>10</v>
      </c>
      <c r="D10" s="2" t="str">
        <f>CONCATENATE(E10," ",F10)</f>
        <v>1 kWh/kWh</v>
      </c>
      <c r="E10" s="8">
        <v>1</v>
      </c>
      <c r="F10" s="2" t="s">
        <v>25</v>
      </c>
      <c r="G10" s="2">
        <v>3</v>
      </c>
      <c r="H10" s="7">
        <f>B10*E10*G10</f>
        <v>0</v>
      </c>
    </row>
    <row r="11" spans="1:15" ht="30" x14ac:dyDescent="0.25">
      <c r="A11" s="1" t="s">
        <v>17</v>
      </c>
      <c r="B11" s="12"/>
      <c r="C11" s="2" t="s">
        <v>8</v>
      </c>
      <c r="D11" s="2" t="str">
        <f t="shared" ref="D11" si="2">CONCATENATE(E11," ",F11)</f>
        <v>33 kWh/kg</v>
      </c>
      <c r="E11" s="8">
        <v>33</v>
      </c>
      <c r="F11" s="2" t="s">
        <v>26</v>
      </c>
      <c r="G11" s="2">
        <v>1</v>
      </c>
      <c r="H11" s="7">
        <f t="shared" ref="H11" si="3">B11*E11*G11</f>
        <v>0</v>
      </c>
    </row>
    <row r="12" spans="1:15" x14ac:dyDescent="0.25">
      <c r="A12" s="1" t="s">
        <v>3</v>
      </c>
      <c r="B12" s="4"/>
      <c r="C12" s="4"/>
      <c r="D12" s="4"/>
      <c r="E12" s="4"/>
      <c r="F12" s="4"/>
      <c r="G12" s="4"/>
      <c r="H12" s="7">
        <f>SUM(H5:H11)</f>
        <v>0</v>
      </c>
    </row>
    <row r="14" spans="1:15" s="3" customFormat="1" x14ac:dyDescent="0.25">
      <c r="A14" s="3" t="s">
        <v>30</v>
      </c>
    </row>
    <row r="15" spans="1:15" x14ac:dyDescent="0.25">
      <c r="A15" s="9" t="s">
        <v>28</v>
      </c>
      <c r="B15" s="9" t="s">
        <v>0</v>
      </c>
      <c r="C15" s="9" t="s">
        <v>1</v>
      </c>
      <c r="D15" s="9" t="s">
        <v>29</v>
      </c>
      <c r="E15" s="9"/>
      <c r="F15" s="9"/>
      <c r="G15" s="9" t="s">
        <v>2</v>
      </c>
      <c r="H15" s="9" t="s">
        <v>24</v>
      </c>
    </row>
    <row r="16" spans="1:15" x14ac:dyDescent="0.25">
      <c r="A16" s="2" t="s">
        <v>20</v>
      </c>
      <c r="B16" s="12"/>
      <c r="C16" s="2" t="s">
        <v>5</v>
      </c>
      <c r="D16" s="2" t="str">
        <f t="shared" ref="D16:D23" si="4">CONCATENATE(E16," ",F16)</f>
        <v>9,44 kWh/liter</v>
      </c>
      <c r="E16" s="2">
        <v>9.44</v>
      </c>
      <c r="F16" s="2" t="s">
        <v>27</v>
      </c>
      <c r="G16" s="2">
        <v>1</v>
      </c>
      <c r="H16" s="7">
        <f t="shared" ref="H16:H23" si="5">B16*E16*G16</f>
        <v>0</v>
      </c>
    </row>
    <row r="17" spans="1:10" x14ac:dyDescent="0.25">
      <c r="A17" s="2" t="s">
        <v>21</v>
      </c>
      <c r="B17" s="12"/>
      <c r="C17" s="2" t="s">
        <v>5</v>
      </c>
      <c r="D17" s="2" t="str">
        <f t="shared" si="4"/>
        <v>9,22 kWh/liter</v>
      </c>
      <c r="E17" s="2">
        <v>9.2200000000000006</v>
      </c>
      <c r="F17" s="2" t="s">
        <v>27</v>
      </c>
      <c r="G17" s="2">
        <v>1</v>
      </c>
      <c r="H17" s="7">
        <f t="shared" si="5"/>
        <v>0</v>
      </c>
    </row>
    <row r="18" spans="1:10" x14ac:dyDescent="0.25">
      <c r="A18" s="2" t="s">
        <v>6</v>
      </c>
      <c r="B18" s="12"/>
      <c r="C18" s="2" t="s">
        <v>5</v>
      </c>
      <c r="D18" s="2" t="str">
        <f t="shared" si="4"/>
        <v>6,48 kWh/liter</v>
      </c>
      <c r="E18" s="8">
        <f>ROUND(9.1*0.19+5.86*0.81,2)</f>
        <v>6.48</v>
      </c>
      <c r="F18" s="2" t="s">
        <v>27</v>
      </c>
      <c r="G18" s="2">
        <v>1</v>
      </c>
      <c r="H18" s="7">
        <f t="shared" si="5"/>
        <v>0</v>
      </c>
    </row>
    <row r="19" spans="1:10" x14ac:dyDescent="0.25">
      <c r="A19" s="2" t="s">
        <v>7</v>
      </c>
      <c r="B19" s="12"/>
      <c r="C19" s="2" t="s">
        <v>5</v>
      </c>
      <c r="D19" s="2" t="str">
        <f t="shared" si="4"/>
        <v>5,86 kWh/liter</v>
      </c>
      <c r="E19" s="2">
        <v>5.86</v>
      </c>
      <c r="F19" s="2" t="s">
        <v>27</v>
      </c>
      <c r="G19" s="2">
        <v>1</v>
      </c>
      <c r="H19" s="7">
        <f t="shared" si="5"/>
        <v>0</v>
      </c>
    </row>
    <row r="20" spans="1:10" x14ac:dyDescent="0.25">
      <c r="A20" s="2" t="s">
        <v>31</v>
      </c>
      <c r="B20" s="12"/>
      <c r="C20" s="2" t="s">
        <v>8</v>
      </c>
      <c r="D20" s="2" t="str">
        <f t="shared" si="4"/>
        <v>13,3 kWh/kg</v>
      </c>
      <c r="E20" s="2">
        <v>13.3</v>
      </c>
      <c r="F20" s="2" t="s">
        <v>26</v>
      </c>
      <c r="G20" s="2">
        <v>1</v>
      </c>
      <c r="H20" s="7">
        <f t="shared" si="5"/>
        <v>0</v>
      </c>
    </row>
    <row r="21" spans="1:10" x14ac:dyDescent="0.25">
      <c r="A21" s="2" t="s">
        <v>32</v>
      </c>
      <c r="B21" s="12"/>
      <c r="C21" s="2" t="s">
        <v>9</v>
      </c>
      <c r="D21" s="2" t="str">
        <f t="shared" si="4"/>
        <v>13,3 kWh/kg</v>
      </c>
      <c r="E21" s="2">
        <v>13.3</v>
      </c>
      <c r="F21" s="2" t="s">
        <v>26</v>
      </c>
      <c r="G21" s="2">
        <v>0.75</v>
      </c>
      <c r="H21" s="7">
        <f t="shared" si="5"/>
        <v>0</v>
      </c>
    </row>
    <row r="22" spans="1:10" x14ac:dyDescent="0.25">
      <c r="A22" s="2" t="s">
        <v>33</v>
      </c>
      <c r="B22" s="12"/>
      <c r="C22" s="2" t="s">
        <v>8</v>
      </c>
      <c r="D22" s="2" t="str">
        <f t="shared" si="4"/>
        <v>13,7 kWh/kg</v>
      </c>
      <c r="E22" s="2">
        <v>13.7</v>
      </c>
      <c r="F22" s="2" t="s">
        <v>26</v>
      </c>
      <c r="G22" s="2">
        <v>1</v>
      </c>
      <c r="H22" s="7">
        <f t="shared" si="5"/>
        <v>0</v>
      </c>
    </row>
    <row r="23" spans="1:10" x14ac:dyDescent="0.25">
      <c r="A23" s="2" t="s">
        <v>34</v>
      </c>
      <c r="B23" s="12"/>
      <c r="C23" s="2" t="s">
        <v>9</v>
      </c>
      <c r="D23" s="2" t="str">
        <f t="shared" si="4"/>
        <v>13,7 kWh/kg</v>
      </c>
      <c r="E23" s="2">
        <v>13.7</v>
      </c>
      <c r="F23" s="2" t="s">
        <v>26</v>
      </c>
      <c r="G23" s="2">
        <v>0.75</v>
      </c>
      <c r="H23" s="7">
        <f t="shared" si="5"/>
        <v>0</v>
      </c>
    </row>
    <row r="24" spans="1:10" x14ac:dyDescent="0.25">
      <c r="A24" s="2" t="s">
        <v>11</v>
      </c>
      <c r="B24" s="12"/>
      <c r="C24" s="2" t="s">
        <v>10</v>
      </c>
      <c r="D24" s="2" t="str">
        <f t="shared" ref="D24" si="6">CONCATENATE(E24," ",F24)</f>
        <v>1 kWh/kWh</v>
      </c>
      <c r="E24" s="2">
        <v>1</v>
      </c>
      <c r="F24" s="2" t="s">
        <v>25</v>
      </c>
      <c r="G24" s="2">
        <v>3</v>
      </c>
      <c r="H24" s="7">
        <f>B24*E24*G24</f>
        <v>0</v>
      </c>
    </row>
    <row r="25" spans="1:10" x14ac:dyDescent="0.25">
      <c r="A25" s="2" t="s">
        <v>16</v>
      </c>
      <c r="B25" s="12"/>
      <c r="C25" s="2" t="s">
        <v>8</v>
      </c>
      <c r="D25" s="2" t="str">
        <f t="shared" ref="D25" si="7">CONCATENATE(E25," ",F25)</f>
        <v>33 kWh/kg</v>
      </c>
      <c r="E25" s="2">
        <v>33</v>
      </c>
      <c r="F25" s="2" t="s">
        <v>26</v>
      </c>
      <c r="G25" s="2">
        <v>1</v>
      </c>
      <c r="H25" s="7">
        <f t="shared" ref="H25" si="8">B25*E25*G25</f>
        <v>0</v>
      </c>
    </row>
    <row r="26" spans="1:10" x14ac:dyDescent="0.25">
      <c r="A26" s="2" t="s">
        <v>3</v>
      </c>
      <c r="B26" s="4"/>
      <c r="C26" s="4"/>
      <c r="D26" s="4"/>
      <c r="E26" s="4"/>
      <c r="F26" s="4"/>
      <c r="G26" s="4"/>
      <c r="H26" s="7">
        <f>SUM(H16:H25)</f>
        <v>0</v>
      </c>
    </row>
    <row r="28" spans="1:10" ht="46.5" customHeight="1" x14ac:dyDescent="0.25">
      <c r="G28" s="30" t="s">
        <v>35</v>
      </c>
      <c r="H28" s="31"/>
      <c r="I28" s="31"/>
      <c r="J28" s="31"/>
    </row>
    <row r="29" spans="1:10" ht="21" x14ac:dyDescent="0.35">
      <c r="G29" s="6" t="s">
        <v>23</v>
      </c>
      <c r="H29" s="13" t="str">
        <f>IF(H12+H26&gt;0,H26/(H12+H26)," ")</f>
        <v xml:space="preserve"> </v>
      </c>
      <c r="I29" s="10" t="str">
        <f>IF(H29&gt;=20%,"Kravet nått", "Kravet ej nått")</f>
        <v>Kravet nått</v>
      </c>
      <c r="J29" s="11"/>
    </row>
  </sheetData>
  <mergeCells count="1">
    <mergeCell ref="G28:J2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9"/>
  <sheetViews>
    <sheetView workbookViewId="0">
      <selection activeCell="O1" sqref="O1"/>
    </sheetView>
  </sheetViews>
  <sheetFormatPr defaultRowHeight="15" x14ac:dyDescent="0.25"/>
  <cols>
    <col min="1" max="1" width="27.28515625" customWidth="1"/>
    <col min="3" max="3" width="9.85546875" customWidth="1"/>
    <col min="4" max="4" width="17" customWidth="1"/>
    <col min="5" max="5" width="7.140625" hidden="1" customWidth="1"/>
    <col min="6" max="6" width="9.85546875" hidden="1" customWidth="1"/>
    <col min="7" max="7" width="11.140625" bestFit="1" customWidth="1"/>
    <col min="8" max="8" width="18.42578125" customWidth="1"/>
  </cols>
  <sheetData>
    <row r="1" spans="1:11" ht="21" x14ac:dyDescent="0.35">
      <c r="A1" s="5" t="s">
        <v>12</v>
      </c>
    </row>
    <row r="3" spans="1:11" s="3" customFormat="1" x14ac:dyDescent="0.25">
      <c r="A3" s="3" t="s">
        <v>22</v>
      </c>
    </row>
    <row r="4" spans="1:11" x14ac:dyDescent="0.25">
      <c r="A4" t="s">
        <v>28</v>
      </c>
      <c r="B4" t="s">
        <v>0</v>
      </c>
      <c r="C4" t="s">
        <v>1</v>
      </c>
      <c r="D4" t="s">
        <v>29</v>
      </c>
      <c r="G4" t="s">
        <v>2</v>
      </c>
      <c r="H4" t="s">
        <v>24</v>
      </c>
    </row>
    <row r="5" spans="1:11" ht="45" x14ac:dyDescent="0.25">
      <c r="A5" s="1" t="s">
        <v>15</v>
      </c>
      <c r="B5" s="2">
        <v>600</v>
      </c>
      <c r="C5" s="2" t="s">
        <v>5</v>
      </c>
      <c r="D5" s="2" t="str">
        <f t="shared" ref="D5:D9" si="0">CONCATENATE(E5," ",F5)</f>
        <v>9,72 kWh/liter</v>
      </c>
      <c r="E5" s="8">
        <f>ROUND(9.8*(1-0.206)+9.44*0.161+9.22*(0.206-0.161),2)</f>
        <v>9.7200000000000006</v>
      </c>
      <c r="F5" s="2" t="s">
        <v>27</v>
      </c>
      <c r="G5" s="2">
        <v>1</v>
      </c>
      <c r="H5" s="7">
        <f t="shared" ref="H5:H9" si="1">B5*E5*G5</f>
        <v>5832</v>
      </c>
      <c r="K5" s="2"/>
    </row>
    <row r="6" spans="1:11" ht="45" x14ac:dyDescent="0.25">
      <c r="A6" s="1" t="s">
        <v>14</v>
      </c>
      <c r="B6" s="2"/>
      <c r="C6" s="2" t="s">
        <v>5</v>
      </c>
      <c r="D6" s="2" t="str">
        <f t="shared" si="0"/>
        <v>8,95 kWh/liter</v>
      </c>
      <c r="E6" s="8">
        <f>ROUND(9.1*0.953+5.86*0.047,2)</f>
        <v>8.9499999999999993</v>
      </c>
      <c r="F6" s="2" t="s">
        <v>27</v>
      </c>
      <c r="G6" s="2">
        <v>1</v>
      </c>
      <c r="H6" s="7">
        <f t="shared" si="1"/>
        <v>0</v>
      </c>
    </row>
    <row r="7" spans="1:11" x14ac:dyDescent="0.25">
      <c r="A7" s="1" t="s">
        <v>4</v>
      </c>
      <c r="B7" s="2"/>
      <c r="C7" s="2" t="s">
        <v>5</v>
      </c>
      <c r="D7" s="2" t="str">
        <f t="shared" si="0"/>
        <v>8,53 kWh/liter</v>
      </c>
      <c r="E7" s="8">
        <f>ROUND(8.53,2)</f>
        <v>8.5299999999999994</v>
      </c>
      <c r="F7" s="2" t="s">
        <v>27</v>
      </c>
      <c r="G7" s="2">
        <v>1</v>
      </c>
      <c r="H7" s="7">
        <f t="shared" si="1"/>
        <v>0</v>
      </c>
    </row>
    <row r="8" spans="1:11" ht="30" x14ac:dyDescent="0.25">
      <c r="A8" s="1" t="s">
        <v>19</v>
      </c>
      <c r="B8" s="2"/>
      <c r="C8" s="2" t="s">
        <v>8</v>
      </c>
      <c r="D8" s="2" t="str">
        <f t="shared" si="0"/>
        <v>13,3 kWh/kg</v>
      </c>
      <c r="E8" s="8">
        <v>13.3</v>
      </c>
      <c r="F8" s="2" t="s">
        <v>26</v>
      </c>
      <c r="G8" s="2">
        <v>1</v>
      </c>
      <c r="H8" s="7">
        <f t="shared" si="1"/>
        <v>0</v>
      </c>
    </row>
    <row r="9" spans="1:11" ht="30" x14ac:dyDescent="0.25">
      <c r="A9" s="1" t="s">
        <v>18</v>
      </c>
      <c r="B9" s="2"/>
      <c r="C9" s="2" t="s">
        <v>9</v>
      </c>
      <c r="D9" s="2" t="str">
        <f t="shared" si="0"/>
        <v>13,7 kWh/kg</v>
      </c>
      <c r="E9" s="8">
        <v>13.7</v>
      </c>
      <c r="F9" s="2" t="s">
        <v>26</v>
      </c>
      <c r="G9" s="2">
        <v>1</v>
      </c>
      <c r="H9" s="7">
        <f t="shared" si="1"/>
        <v>0</v>
      </c>
    </row>
    <row r="10" spans="1:11" ht="30" x14ac:dyDescent="0.25">
      <c r="A10" s="1" t="s">
        <v>13</v>
      </c>
      <c r="B10" s="2">
        <v>0</v>
      </c>
      <c r="C10" s="2" t="s">
        <v>10</v>
      </c>
      <c r="D10" s="2" t="str">
        <f>CONCATENATE(E10," ",F10)</f>
        <v>1 kWh/kWh</v>
      </c>
      <c r="E10" s="8">
        <v>1</v>
      </c>
      <c r="F10" s="2" t="s">
        <v>25</v>
      </c>
      <c r="G10" s="2">
        <v>3</v>
      </c>
      <c r="H10" s="7">
        <f>B10*E10*G10</f>
        <v>0</v>
      </c>
    </row>
    <row r="11" spans="1:11" ht="30" x14ac:dyDescent="0.25">
      <c r="A11" s="1" t="s">
        <v>17</v>
      </c>
      <c r="B11" s="2"/>
      <c r="C11" s="2" t="s">
        <v>8</v>
      </c>
      <c r="D11" s="2" t="str">
        <f t="shared" ref="D11" si="2">CONCATENATE(E11," ",F11)</f>
        <v>33 kWh/kg</v>
      </c>
      <c r="E11" s="8">
        <v>33</v>
      </c>
      <c r="F11" s="2" t="s">
        <v>26</v>
      </c>
      <c r="G11" s="2">
        <v>1</v>
      </c>
      <c r="H11" s="7">
        <f t="shared" ref="H11" si="3">B11*E11*G11</f>
        <v>0</v>
      </c>
    </row>
    <row r="12" spans="1:11" x14ac:dyDescent="0.25">
      <c r="A12" s="1" t="s">
        <v>3</v>
      </c>
      <c r="B12" s="4"/>
      <c r="C12" s="4"/>
      <c r="D12" s="4"/>
      <c r="E12" s="4"/>
      <c r="F12" s="4"/>
      <c r="G12" s="4"/>
      <c r="H12" s="7">
        <f>SUM(H5:H11)</f>
        <v>5832</v>
      </c>
    </row>
    <row r="14" spans="1:11" s="3" customFormat="1" x14ac:dyDescent="0.25">
      <c r="A14" s="3" t="s">
        <v>30</v>
      </c>
    </row>
    <row r="15" spans="1:11" x14ac:dyDescent="0.25">
      <c r="A15" s="9" t="s">
        <v>28</v>
      </c>
      <c r="B15" s="9" t="s">
        <v>0</v>
      </c>
      <c r="C15" s="9" t="s">
        <v>1</v>
      </c>
      <c r="D15" s="9" t="s">
        <v>29</v>
      </c>
      <c r="E15" s="9"/>
      <c r="F15" s="9"/>
      <c r="G15" s="9" t="s">
        <v>2</v>
      </c>
      <c r="H15" s="9" t="s">
        <v>24</v>
      </c>
    </row>
    <row r="16" spans="1:11" x14ac:dyDescent="0.25">
      <c r="A16" s="2" t="s">
        <v>20</v>
      </c>
      <c r="B16" s="2">
        <v>0</v>
      </c>
      <c r="C16" s="2" t="s">
        <v>5</v>
      </c>
      <c r="D16" s="2" t="str">
        <f t="shared" ref="D16:D25" si="4">CONCATENATE(E16," ",F16)</f>
        <v>9,44 kWh/liter</v>
      </c>
      <c r="E16" s="2">
        <v>9.44</v>
      </c>
      <c r="F16" s="2" t="s">
        <v>27</v>
      </c>
      <c r="G16" s="2">
        <v>1</v>
      </c>
      <c r="H16" s="7">
        <f t="shared" ref="H16:H23" si="5">B16*E16*G16</f>
        <v>0</v>
      </c>
    </row>
    <row r="17" spans="1:10" x14ac:dyDescent="0.25">
      <c r="A17" s="2" t="s">
        <v>21</v>
      </c>
      <c r="B17" s="2"/>
      <c r="C17" s="2" t="s">
        <v>5</v>
      </c>
      <c r="D17" s="2" t="str">
        <f t="shared" si="4"/>
        <v>9,22 kWh/liter</v>
      </c>
      <c r="E17" s="2">
        <v>9.2200000000000006</v>
      </c>
      <c r="F17" s="2" t="s">
        <v>27</v>
      </c>
      <c r="G17" s="2">
        <v>1</v>
      </c>
      <c r="H17" s="7">
        <f t="shared" si="5"/>
        <v>0</v>
      </c>
    </row>
    <row r="18" spans="1:10" x14ac:dyDescent="0.25">
      <c r="A18" s="2" t="s">
        <v>6</v>
      </c>
      <c r="B18" s="2"/>
      <c r="C18" s="2" t="s">
        <v>5</v>
      </c>
      <c r="D18" s="2" t="str">
        <f t="shared" si="4"/>
        <v>6,48 kWh/liter</v>
      </c>
      <c r="E18" s="8">
        <f>ROUND(9.1*0.19+5.86*0.81,2)</f>
        <v>6.48</v>
      </c>
      <c r="F18" s="2" t="s">
        <v>27</v>
      </c>
      <c r="G18" s="2">
        <v>1</v>
      </c>
      <c r="H18" s="7">
        <f t="shared" si="5"/>
        <v>0</v>
      </c>
    </row>
    <row r="19" spans="1:10" x14ac:dyDescent="0.25">
      <c r="A19" s="2" t="s">
        <v>7</v>
      </c>
      <c r="B19" s="2"/>
      <c r="C19" s="2" t="s">
        <v>5</v>
      </c>
      <c r="D19" s="2" t="str">
        <f t="shared" si="4"/>
        <v>5,86 kWh/liter</v>
      </c>
      <c r="E19" s="2">
        <v>5.86</v>
      </c>
      <c r="F19" s="2" t="s">
        <v>27</v>
      </c>
      <c r="G19" s="2">
        <v>1</v>
      </c>
      <c r="H19" s="7">
        <f t="shared" si="5"/>
        <v>0</v>
      </c>
    </row>
    <row r="20" spans="1:10" x14ac:dyDescent="0.25">
      <c r="A20" s="2" t="s">
        <v>31</v>
      </c>
      <c r="B20" s="2"/>
      <c r="C20" s="2" t="s">
        <v>8</v>
      </c>
      <c r="D20" s="2" t="str">
        <f t="shared" si="4"/>
        <v>13,3 kWh/kg</v>
      </c>
      <c r="E20" s="2">
        <v>13.3</v>
      </c>
      <c r="F20" s="2" t="s">
        <v>26</v>
      </c>
      <c r="G20" s="2">
        <v>1</v>
      </c>
      <c r="H20" s="7">
        <f t="shared" si="5"/>
        <v>0</v>
      </c>
    </row>
    <row r="21" spans="1:10" x14ac:dyDescent="0.25">
      <c r="A21" s="2" t="s">
        <v>32</v>
      </c>
      <c r="B21" s="2"/>
      <c r="C21" s="2" t="s">
        <v>9</v>
      </c>
      <c r="D21" s="2" t="str">
        <f t="shared" si="4"/>
        <v>13,3 kWh/kg</v>
      </c>
      <c r="E21" s="2">
        <v>13.3</v>
      </c>
      <c r="F21" s="2" t="s">
        <v>26</v>
      </c>
      <c r="G21" s="2">
        <v>0.75</v>
      </c>
      <c r="H21" s="7">
        <f t="shared" si="5"/>
        <v>0</v>
      </c>
    </row>
    <row r="22" spans="1:10" x14ac:dyDescent="0.25">
      <c r="A22" s="2" t="s">
        <v>33</v>
      </c>
      <c r="B22" s="2"/>
      <c r="C22" s="2" t="s">
        <v>8</v>
      </c>
      <c r="D22" s="2" t="str">
        <f t="shared" si="4"/>
        <v>13,7 kWh/kg</v>
      </c>
      <c r="E22" s="2">
        <v>13.7</v>
      </c>
      <c r="F22" s="2" t="s">
        <v>26</v>
      </c>
      <c r="G22" s="2">
        <v>1</v>
      </c>
      <c r="H22" s="7">
        <f t="shared" si="5"/>
        <v>0</v>
      </c>
    </row>
    <row r="23" spans="1:10" x14ac:dyDescent="0.25">
      <c r="A23" s="2" t="s">
        <v>34</v>
      </c>
      <c r="B23" s="2"/>
      <c r="C23" s="2" t="s">
        <v>9</v>
      </c>
      <c r="D23" s="2" t="str">
        <f t="shared" si="4"/>
        <v>13,7 kWh/kg</v>
      </c>
      <c r="E23" s="2">
        <v>13.7</v>
      </c>
      <c r="F23" s="2" t="s">
        <v>26</v>
      </c>
      <c r="G23" s="2">
        <v>0.75</v>
      </c>
      <c r="H23" s="7">
        <f t="shared" si="5"/>
        <v>0</v>
      </c>
    </row>
    <row r="24" spans="1:10" x14ac:dyDescent="0.25">
      <c r="A24" s="2" t="s">
        <v>11</v>
      </c>
      <c r="B24" s="2"/>
      <c r="C24" s="2" t="s">
        <v>10</v>
      </c>
      <c r="D24" s="2" t="str">
        <f t="shared" si="4"/>
        <v>1 kWh/kWh</v>
      </c>
      <c r="E24" s="2">
        <v>1</v>
      </c>
      <c r="F24" s="2" t="s">
        <v>25</v>
      </c>
      <c r="G24" s="2">
        <v>3</v>
      </c>
      <c r="H24" s="7">
        <f>B24*E24*G24</f>
        <v>0</v>
      </c>
    </row>
    <row r="25" spans="1:10" x14ac:dyDescent="0.25">
      <c r="A25" s="2" t="s">
        <v>16</v>
      </c>
      <c r="B25" s="2"/>
      <c r="C25" s="2" t="s">
        <v>8</v>
      </c>
      <c r="D25" s="2" t="str">
        <f t="shared" si="4"/>
        <v>33 kWh/kg</v>
      </c>
      <c r="E25" s="2">
        <v>33</v>
      </c>
      <c r="F25" s="2" t="s">
        <v>26</v>
      </c>
      <c r="G25" s="2">
        <v>1</v>
      </c>
      <c r="H25" s="7">
        <f t="shared" ref="H25" si="6">B25*E25*G25</f>
        <v>0</v>
      </c>
    </row>
    <row r="26" spans="1:10" x14ac:dyDescent="0.25">
      <c r="A26" s="2" t="s">
        <v>3</v>
      </c>
      <c r="B26" s="4"/>
      <c r="C26" s="4"/>
      <c r="D26" s="4"/>
      <c r="E26" s="4"/>
      <c r="F26" s="4"/>
      <c r="G26" s="4"/>
      <c r="H26" s="7">
        <f>SUM(H16:H25)</f>
        <v>0</v>
      </c>
    </row>
    <row r="28" spans="1:10" ht="47.25" customHeight="1" x14ac:dyDescent="0.25">
      <c r="G28" s="30" t="s">
        <v>36</v>
      </c>
      <c r="H28" s="31"/>
      <c r="I28" s="31"/>
      <c r="J28" s="31"/>
    </row>
    <row r="29" spans="1:10" ht="21" x14ac:dyDescent="0.35">
      <c r="G29" s="6" t="s">
        <v>23</v>
      </c>
      <c r="H29" s="13">
        <f>IF(H12+H26&gt;0,H26/(H12+H26)," ")</f>
        <v>0</v>
      </c>
      <c r="I29" s="32" t="str">
        <f>IF(H29&gt;=20%,"Kravet nått", "Kravet ej nått")</f>
        <v>Kravet ej nått</v>
      </c>
      <c r="J29" s="33"/>
    </row>
  </sheetData>
  <sheetProtection algorithmName="SHA-512" hashValue="1Abb5ocu++Gb6nbplJyutejBwI6QP8AeHs6W1npuTZd63d6qxliYwWRAVTioCUFMvhscsAPucddMGiGqqw/7tw==" saltValue="OBeHHjzA22iWQ3Hj4GF6pA==" spinCount="100000" sheet="1" objects="1" scenarios="1"/>
  <mergeCells count="2">
    <mergeCell ref="I29:J29"/>
    <mergeCell ref="G28:J2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9"/>
  <sheetViews>
    <sheetView workbookViewId="0">
      <selection activeCell="N23" sqref="N23"/>
    </sheetView>
  </sheetViews>
  <sheetFormatPr defaultRowHeight="15" x14ac:dyDescent="0.25"/>
  <cols>
    <col min="1" max="1" width="27.28515625" customWidth="1"/>
    <col min="3" max="3" width="9.85546875" customWidth="1"/>
    <col min="4" max="4" width="17" customWidth="1"/>
    <col min="5" max="5" width="7.140625" hidden="1" customWidth="1"/>
    <col min="6" max="6" width="9.85546875" hidden="1" customWidth="1"/>
    <col min="7" max="7" width="11.140625" bestFit="1" customWidth="1"/>
    <col min="8" max="8" width="18.42578125" customWidth="1"/>
  </cols>
  <sheetData>
    <row r="1" spans="1:11" ht="21" x14ac:dyDescent="0.35">
      <c r="A1" s="5" t="s">
        <v>12</v>
      </c>
    </row>
    <row r="3" spans="1:11" s="3" customFormat="1" x14ac:dyDescent="0.25">
      <c r="A3" s="3" t="s">
        <v>22</v>
      </c>
    </row>
    <row r="4" spans="1:11" x14ac:dyDescent="0.25">
      <c r="A4" t="s">
        <v>28</v>
      </c>
      <c r="B4" t="s">
        <v>0</v>
      </c>
      <c r="C4" t="s">
        <v>1</v>
      </c>
      <c r="D4" t="s">
        <v>29</v>
      </c>
      <c r="G4" t="s">
        <v>2</v>
      </c>
      <c r="H4" t="s">
        <v>24</v>
      </c>
    </row>
    <row r="5" spans="1:11" ht="45" x14ac:dyDescent="0.25">
      <c r="A5" s="1" t="s">
        <v>15</v>
      </c>
      <c r="B5" s="2">
        <v>350</v>
      </c>
      <c r="C5" s="2" t="s">
        <v>5</v>
      </c>
      <c r="D5" s="2" t="str">
        <f t="shared" ref="D5:D9" si="0">CONCATENATE(E5," ",F5)</f>
        <v>9,72 kWh/liter</v>
      </c>
      <c r="E5" s="8">
        <f>ROUND(9.8*(1-0.206)+9.44*0.161+9.22*(0.206-0.161),2)</f>
        <v>9.7200000000000006</v>
      </c>
      <c r="F5" s="2" t="s">
        <v>27</v>
      </c>
      <c r="G5" s="2">
        <v>1</v>
      </c>
      <c r="H5" s="7">
        <f t="shared" ref="H5:H9" si="1">B5*E5*G5</f>
        <v>3402</v>
      </c>
      <c r="K5" s="2"/>
    </row>
    <row r="6" spans="1:11" ht="45" x14ac:dyDescent="0.25">
      <c r="A6" s="1" t="s">
        <v>14</v>
      </c>
      <c r="B6" s="2"/>
      <c r="C6" s="2" t="s">
        <v>5</v>
      </c>
      <c r="D6" s="2" t="str">
        <f t="shared" si="0"/>
        <v>8,95 kWh/liter</v>
      </c>
      <c r="E6" s="8">
        <f>ROUND(9.1*0.953+5.86*0.047,2)</f>
        <v>8.9499999999999993</v>
      </c>
      <c r="F6" s="2" t="s">
        <v>27</v>
      </c>
      <c r="G6" s="2">
        <v>1</v>
      </c>
      <c r="H6" s="7">
        <f t="shared" si="1"/>
        <v>0</v>
      </c>
    </row>
    <row r="7" spans="1:11" x14ac:dyDescent="0.25">
      <c r="A7" s="1" t="s">
        <v>4</v>
      </c>
      <c r="B7" s="2"/>
      <c r="C7" s="2" t="s">
        <v>5</v>
      </c>
      <c r="D7" s="2" t="str">
        <f t="shared" si="0"/>
        <v>8,53 kWh/liter</v>
      </c>
      <c r="E7" s="8">
        <f>ROUND(8.53,2)</f>
        <v>8.5299999999999994</v>
      </c>
      <c r="F7" s="2" t="s">
        <v>27</v>
      </c>
      <c r="G7" s="2">
        <v>1</v>
      </c>
      <c r="H7" s="7">
        <f t="shared" si="1"/>
        <v>0</v>
      </c>
    </row>
    <row r="8" spans="1:11" ht="30" x14ac:dyDescent="0.25">
      <c r="A8" s="1" t="s">
        <v>19</v>
      </c>
      <c r="B8" s="2"/>
      <c r="C8" s="2" t="s">
        <v>8</v>
      </c>
      <c r="D8" s="2" t="str">
        <f t="shared" si="0"/>
        <v>13,3 kWh/kg</v>
      </c>
      <c r="E8" s="8">
        <v>13.3</v>
      </c>
      <c r="F8" s="2" t="s">
        <v>26</v>
      </c>
      <c r="G8" s="2">
        <v>1</v>
      </c>
      <c r="H8" s="7">
        <f t="shared" si="1"/>
        <v>0</v>
      </c>
    </row>
    <row r="9" spans="1:11" ht="30" x14ac:dyDescent="0.25">
      <c r="A9" s="1" t="s">
        <v>18</v>
      </c>
      <c r="B9" s="2"/>
      <c r="C9" s="2" t="s">
        <v>9</v>
      </c>
      <c r="D9" s="2" t="str">
        <f t="shared" si="0"/>
        <v>13,7 kWh/kg</v>
      </c>
      <c r="E9" s="8">
        <v>13.7</v>
      </c>
      <c r="F9" s="2" t="s">
        <v>26</v>
      </c>
      <c r="G9" s="2">
        <v>1</v>
      </c>
      <c r="H9" s="7">
        <f t="shared" si="1"/>
        <v>0</v>
      </c>
    </row>
    <row r="10" spans="1:11" ht="30" x14ac:dyDescent="0.25">
      <c r="A10" s="1" t="s">
        <v>13</v>
      </c>
      <c r="B10" s="2">
        <v>0</v>
      </c>
      <c r="C10" s="2" t="s">
        <v>10</v>
      </c>
      <c r="D10" s="2" t="str">
        <f>CONCATENATE(E10," ",F10)</f>
        <v>1 kWh/kWh</v>
      </c>
      <c r="E10" s="8">
        <v>1</v>
      </c>
      <c r="F10" s="2" t="s">
        <v>25</v>
      </c>
      <c r="G10" s="2">
        <v>3</v>
      </c>
      <c r="H10" s="7">
        <f>B10*E10*G10</f>
        <v>0</v>
      </c>
    </row>
    <row r="11" spans="1:11" ht="30" x14ac:dyDescent="0.25">
      <c r="A11" s="1" t="s">
        <v>17</v>
      </c>
      <c r="B11" s="2"/>
      <c r="C11" s="2" t="s">
        <v>8</v>
      </c>
      <c r="D11" s="2" t="str">
        <f t="shared" ref="D11" si="2">CONCATENATE(E11," ",F11)</f>
        <v>33 kWh/kg</v>
      </c>
      <c r="E11" s="8">
        <v>33</v>
      </c>
      <c r="F11" s="2" t="s">
        <v>26</v>
      </c>
      <c r="G11" s="2">
        <v>1</v>
      </c>
      <c r="H11" s="7">
        <f t="shared" ref="H11" si="3">B11*E11*G11</f>
        <v>0</v>
      </c>
    </row>
    <row r="12" spans="1:11" x14ac:dyDescent="0.25">
      <c r="A12" s="1" t="s">
        <v>3</v>
      </c>
      <c r="B12" s="4"/>
      <c r="C12" s="4"/>
      <c r="D12" s="4"/>
      <c r="E12" s="4"/>
      <c r="F12" s="4"/>
      <c r="G12" s="4"/>
      <c r="H12" s="7">
        <f>SUM(H5:H11)</f>
        <v>3402</v>
      </c>
    </row>
    <row r="14" spans="1:11" s="3" customFormat="1" x14ac:dyDescent="0.25">
      <c r="A14" s="3" t="s">
        <v>30</v>
      </c>
    </row>
    <row r="15" spans="1:11" x14ac:dyDescent="0.25">
      <c r="A15" s="9" t="s">
        <v>28</v>
      </c>
      <c r="B15" s="9" t="s">
        <v>0</v>
      </c>
      <c r="C15" s="9" t="s">
        <v>1</v>
      </c>
      <c r="D15" s="9" t="s">
        <v>29</v>
      </c>
      <c r="E15" s="9"/>
      <c r="F15" s="9"/>
      <c r="G15" s="9" t="s">
        <v>2</v>
      </c>
      <c r="H15" s="9" t="s">
        <v>24</v>
      </c>
    </row>
    <row r="16" spans="1:11" x14ac:dyDescent="0.25">
      <c r="A16" s="2" t="s">
        <v>20</v>
      </c>
      <c r="B16" s="2">
        <v>100</v>
      </c>
      <c r="C16" s="2" t="s">
        <v>5</v>
      </c>
      <c r="D16" s="2" t="str">
        <f t="shared" ref="D16:D25" si="4">CONCATENATE(E16," ",F16)</f>
        <v>9,44 kWh/liter</v>
      </c>
      <c r="E16" s="2">
        <v>9.44</v>
      </c>
      <c r="F16" s="2" t="s">
        <v>27</v>
      </c>
      <c r="G16" s="2">
        <v>1</v>
      </c>
      <c r="H16" s="7">
        <f t="shared" ref="H16:H23" si="5">B16*E16*G16</f>
        <v>944</v>
      </c>
    </row>
    <row r="17" spans="1:10" x14ac:dyDescent="0.25">
      <c r="A17" s="2" t="s">
        <v>21</v>
      </c>
      <c r="B17" s="2"/>
      <c r="C17" s="2" t="s">
        <v>5</v>
      </c>
      <c r="D17" s="2" t="str">
        <f t="shared" si="4"/>
        <v>9,22 kWh/liter</v>
      </c>
      <c r="E17" s="2">
        <v>9.2200000000000006</v>
      </c>
      <c r="F17" s="2" t="s">
        <v>27</v>
      </c>
      <c r="G17" s="2">
        <v>1</v>
      </c>
      <c r="H17" s="7">
        <f t="shared" si="5"/>
        <v>0</v>
      </c>
    </row>
    <row r="18" spans="1:10" x14ac:dyDescent="0.25">
      <c r="A18" s="2" t="s">
        <v>6</v>
      </c>
      <c r="B18" s="2"/>
      <c r="C18" s="2" t="s">
        <v>5</v>
      </c>
      <c r="D18" s="2" t="str">
        <f t="shared" si="4"/>
        <v>6,48 kWh/liter</v>
      </c>
      <c r="E18" s="8">
        <f>ROUND(9.1*0.19+5.86*0.81,2)</f>
        <v>6.48</v>
      </c>
      <c r="F18" s="2" t="s">
        <v>27</v>
      </c>
      <c r="G18" s="2">
        <v>1</v>
      </c>
      <c r="H18" s="7">
        <f t="shared" si="5"/>
        <v>0</v>
      </c>
    </row>
    <row r="19" spans="1:10" x14ac:dyDescent="0.25">
      <c r="A19" s="2" t="s">
        <v>7</v>
      </c>
      <c r="B19" s="2"/>
      <c r="C19" s="2" t="s">
        <v>5</v>
      </c>
      <c r="D19" s="2" t="str">
        <f t="shared" si="4"/>
        <v>5,86 kWh/liter</v>
      </c>
      <c r="E19" s="2">
        <v>5.86</v>
      </c>
      <c r="F19" s="2" t="s">
        <v>27</v>
      </c>
      <c r="G19" s="2">
        <v>1</v>
      </c>
      <c r="H19" s="7">
        <f t="shared" si="5"/>
        <v>0</v>
      </c>
    </row>
    <row r="20" spans="1:10" x14ac:dyDescent="0.25">
      <c r="A20" s="2" t="s">
        <v>31</v>
      </c>
      <c r="B20" s="2"/>
      <c r="C20" s="2" t="s">
        <v>8</v>
      </c>
      <c r="D20" s="2" t="str">
        <f t="shared" si="4"/>
        <v>13,3 kWh/kg</v>
      </c>
      <c r="E20" s="2">
        <v>13.3</v>
      </c>
      <c r="F20" s="2" t="s">
        <v>26</v>
      </c>
      <c r="G20" s="2">
        <v>1</v>
      </c>
      <c r="H20" s="7">
        <f t="shared" si="5"/>
        <v>0</v>
      </c>
    </row>
    <row r="21" spans="1:10" x14ac:dyDescent="0.25">
      <c r="A21" s="2" t="s">
        <v>32</v>
      </c>
      <c r="B21" s="2"/>
      <c r="C21" s="2" t="s">
        <v>9</v>
      </c>
      <c r="D21" s="2" t="str">
        <f t="shared" si="4"/>
        <v>13,3 kWh/kg</v>
      </c>
      <c r="E21" s="2">
        <v>13.3</v>
      </c>
      <c r="F21" s="2" t="s">
        <v>26</v>
      </c>
      <c r="G21" s="2">
        <v>0.75</v>
      </c>
      <c r="H21" s="7">
        <f t="shared" si="5"/>
        <v>0</v>
      </c>
    </row>
    <row r="22" spans="1:10" x14ac:dyDescent="0.25">
      <c r="A22" s="2" t="s">
        <v>33</v>
      </c>
      <c r="B22" s="2"/>
      <c r="C22" s="2" t="s">
        <v>8</v>
      </c>
      <c r="D22" s="2" t="str">
        <f t="shared" si="4"/>
        <v>13,7 kWh/kg</v>
      </c>
      <c r="E22" s="2">
        <v>13.7</v>
      </c>
      <c r="F22" s="2" t="s">
        <v>26</v>
      </c>
      <c r="G22" s="2">
        <v>1</v>
      </c>
      <c r="H22" s="7">
        <f t="shared" si="5"/>
        <v>0</v>
      </c>
    </row>
    <row r="23" spans="1:10" x14ac:dyDescent="0.25">
      <c r="A23" s="2" t="s">
        <v>34</v>
      </c>
      <c r="B23" s="2"/>
      <c r="C23" s="2" t="s">
        <v>9</v>
      </c>
      <c r="D23" s="2" t="str">
        <f t="shared" si="4"/>
        <v>13,7 kWh/kg</v>
      </c>
      <c r="E23" s="2">
        <v>13.7</v>
      </c>
      <c r="F23" s="2" t="s">
        <v>26</v>
      </c>
      <c r="G23" s="2">
        <v>0.75</v>
      </c>
      <c r="H23" s="7">
        <f t="shared" si="5"/>
        <v>0</v>
      </c>
    </row>
    <row r="24" spans="1:10" x14ac:dyDescent="0.25">
      <c r="A24" s="2" t="s">
        <v>11</v>
      </c>
      <c r="B24" s="2"/>
      <c r="C24" s="2" t="s">
        <v>10</v>
      </c>
      <c r="D24" s="2" t="str">
        <f t="shared" si="4"/>
        <v>1 kWh/kWh</v>
      </c>
      <c r="E24" s="2">
        <v>1</v>
      </c>
      <c r="F24" s="2" t="s">
        <v>25</v>
      </c>
      <c r="G24" s="2">
        <v>3</v>
      </c>
      <c r="H24" s="7">
        <f>B24*E24*G24</f>
        <v>0</v>
      </c>
    </row>
    <row r="25" spans="1:10" x14ac:dyDescent="0.25">
      <c r="A25" s="2" t="s">
        <v>16</v>
      </c>
      <c r="B25" s="2"/>
      <c r="C25" s="2" t="s">
        <v>8</v>
      </c>
      <c r="D25" s="2" t="str">
        <f t="shared" si="4"/>
        <v>33 kWh/kg</v>
      </c>
      <c r="E25" s="2">
        <v>33</v>
      </c>
      <c r="F25" s="2" t="s">
        <v>26</v>
      </c>
      <c r="G25" s="2">
        <v>1</v>
      </c>
      <c r="H25" s="7">
        <f t="shared" ref="H25" si="6">B25*E25*G25</f>
        <v>0</v>
      </c>
    </row>
    <row r="26" spans="1:10" x14ac:dyDescent="0.25">
      <c r="A26" s="2" t="s">
        <v>3</v>
      </c>
      <c r="B26" s="4"/>
      <c r="C26" s="4"/>
      <c r="D26" s="4"/>
      <c r="E26" s="4"/>
      <c r="F26" s="4"/>
      <c r="G26" s="4"/>
      <c r="H26" s="7">
        <f>SUM(H16:H25)</f>
        <v>944</v>
      </c>
    </row>
    <row r="28" spans="1:10" ht="51.75" customHeight="1" x14ac:dyDescent="0.25">
      <c r="G28" s="30" t="s">
        <v>36</v>
      </c>
      <c r="H28" s="31"/>
      <c r="I28" s="31"/>
      <c r="J28" s="31"/>
    </row>
    <row r="29" spans="1:10" ht="21" x14ac:dyDescent="0.35">
      <c r="G29" s="6" t="s">
        <v>23</v>
      </c>
      <c r="H29" s="13">
        <f>IF(H12+H26&gt;0,H26/(H12+H26)," ")</f>
        <v>0.21721122871606074</v>
      </c>
      <c r="I29" s="32" t="str">
        <f>IF(H29&gt;=20%,"Kravet nått", "Kravet ej nått")</f>
        <v>Kravet nått</v>
      </c>
      <c r="J29" s="33"/>
    </row>
  </sheetData>
  <sheetProtection algorithmName="SHA-512" hashValue="vPEQJ9KKTJSG/SJACMKVsU5kfKN8ZUujxR7b7c/XyzKzp5Hyrxj52K3pPTYKOlSVo/X/JoxfZMeX2gWSr5rDqQ==" saltValue="VL3cJWuM4tUR7WR0XmF/3w==" spinCount="100000" sheet="1" objects="1" scenarios="1"/>
  <mergeCells count="2">
    <mergeCell ref="I29:J29"/>
    <mergeCell ref="G28:J2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4</vt:i4>
      </vt:variant>
    </vt:vector>
  </HeadingPairs>
  <TitlesOfParts>
    <vt:vector size="4" baseType="lpstr">
      <vt:lpstr>Drivmedelsberäkning</vt:lpstr>
      <vt:lpstr>Fyll i här</vt:lpstr>
      <vt:lpstr>Exempel 1</vt:lpstr>
      <vt:lpstr>Exempel 2</vt:lpstr>
    </vt:vector>
  </TitlesOfParts>
  <Company>Trafikverket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Johansson Håkan, PLkvm</dc:creator>
  <cp:lastModifiedBy>Dalenda Netzén Attir</cp:lastModifiedBy>
  <dcterms:created xsi:type="dcterms:W3CDTF">2017-12-08T09:34:01Z</dcterms:created>
  <dcterms:modified xsi:type="dcterms:W3CDTF">2019-03-12T14:23:14Z</dcterms:modified>
</cp:coreProperties>
</file>