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27 Samhälle\276 Miljö\18 Teknisk Handbok\TH 2021-10-15\"/>
    </mc:Choice>
  </mc:AlternateContent>
  <xr:revisionPtr revIDLastSave="0" documentId="13_ncr:1_{2E52EF77-BAC0-41E1-A29D-B3CA11F1C5D5}" xr6:coauthVersionLast="45" xr6:coauthVersionMax="45" xr10:uidLastSave="{00000000-0000-0000-0000-000000000000}"/>
  <bookViews>
    <workbookView xWindow="-108" yWindow="-108" windowWidth="23256" windowHeight="12576" activeTab="3" xr2:uid="{F3ADC6CB-7D51-48E4-A537-D3C6D8CA1042}"/>
  </bookViews>
  <sheets>
    <sheet name="Drivmedelsberäkning" sheetId="6" r:id="rId1"/>
    <sheet name="Fyll i här" sheetId="3" r:id="rId2"/>
    <sheet name="Exempel 1" sheetId="4" r:id="rId3"/>
    <sheet name="Exempel 2"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5" l="1"/>
  <c r="D25" i="5"/>
  <c r="H24" i="5"/>
  <c r="D24" i="5"/>
  <c r="H23" i="5"/>
  <c r="D23" i="5"/>
  <c r="H22" i="5"/>
  <c r="D22" i="5"/>
  <c r="H21" i="5"/>
  <c r="D21" i="5"/>
  <c r="H20" i="5"/>
  <c r="D20" i="5"/>
  <c r="H19" i="5"/>
  <c r="D19" i="5"/>
  <c r="H18" i="5"/>
  <c r="E18" i="5"/>
  <c r="D18" i="5" s="1"/>
  <c r="H17" i="5"/>
  <c r="D17" i="5"/>
  <c r="H16" i="5"/>
  <c r="H26" i="5" s="1"/>
  <c r="D16" i="5"/>
  <c r="H11" i="5"/>
  <c r="D11" i="5"/>
  <c r="H10" i="5"/>
  <c r="D10" i="5"/>
  <c r="H9" i="5"/>
  <c r="D9" i="5"/>
  <c r="H8" i="5"/>
  <c r="D8" i="5"/>
  <c r="E7" i="5"/>
  <c r="D7" i="5" s="1"/>
  <c r="E6" i="5"/>
  <c r="H6" i="5" s="1"/>
  <c r="H5" i="5"/>
  <c r="E5" i="5"/>
  <c r="D5" i="5"/>
  <c r="H25" i="4"/>
  <c r="D25" i="4"/>
  <c r="H24" i="4"/>
  <c r="D24" i="4"/>
  <c r="H23" i="4"/>
  <c r="D23" i="4"/>
  <c r="H22" i="4"/>
  <c r="D22" i="4"/>
  <c r="H21" i="4"/>
  <c r="D21" i="4"/>
  <c r="H20" i="4"/>
  <c r="D20" i="4"/>
  <c r="H19" i="4"/>
  <c r="D19" i="4"/>
  <c r="E18" i="4"/>
  <c r="H18" i="4" s="1"/>
  <c r="H17" i="4"/>
  <c r="D17" i="4"/>
  <c r="H16" i="4"/>
  <c r="D16" i="4"/>
  <c r="H11" i="4"/>
  <c r="D11" i="4"/>
  <c r="H10" i="4"/>
  <c r="D10" i="4"/>
  <c r="H9" i="4"/>
  <c r="D9" i="4"/>
  <c r="H8" i="4"/>
  <c r="D8" i="4"/>
  <c r="E7" i="4"/>
  <c r="H7" i="4" s="1"/>
  <c r="E6" i="4"/>
  <c r="H6" i="4" s="1"/>
  <c r="E5" i="4"/>
  <c r="D5" i="4" s="1"/>
  <c r="H25" i="3"/>
  <c r="D25" i="3"/>
  <c r="H24" i="3"/>
  <c r="D24" i="3"/>
  <c r="H23" i="3"/>
  <c r="D23" i="3"/>
  <c r="H22" i="3"/>
  <c r="D22" i="3"/>
  <c r="H21" i="3"/>
  <c r="D21" i="3"/>
  <c r="H20" i="3"/>
  <c r="D20" i="3"/>
  <c r="H19" i="3"/>
  <c r="D19" i="3"/>
  <c r="E18" i="3"/>
  <c r="D18" i="3" s="1"/>
  <c r="H17" i="3"/>
  <c r="D17" i="3"/>
  <c r="H16" i="3"/>
  <c r="D16" i="3"/>
  <c r="H11" i="3"/>
  <c r="D11" i="3"/>
  <c r="H10" i="3"/>
  <c r="D10" i="3"/>
  <c r="H9" i="3"/>
  <c r="D9" i="3"/>
  <c r="H8" i="3"/>
  <c r="D8" i="3"/>
  <c r="E7" i="3"/>
  <c r="D7" i="3" s="1"/>
  <c r="E6" i="3"/>
  <c r="H6" i="3" s="1"/>
  <c r="E5" i="3"/>
  <c r="H5" i="3" s="1"/>
  <c r="H7" i="5" l="1"/>
  <c r="H12" i="5" s="1"/>
  <c r="B29" i="5" s="1"/>
  <c r="C29" i="5" s="1"/>
  <c r="D6" i="5"/>
  <c r="D6" i="4"/>
  <c r="D5" i="3"/>
  <c r="H26" i="4"/>
  <c r="H5" i="4"/>
  <c r="H12" i="4" s="1"/>
  <c r="B29" i="4" s="1"/>
  <c r="C29" i="4" s="1"/>
  <c r="D7" i="4"/>
  <c r="D18" i="4"/>
  <c r="D6" i="3"/>
  <c r="H7" i="3"/>
  <c r="H12" i="3" s="1"/>
  <c r="H18" i="3"/>
  <c r="H26" i="3" s="1"/>
  <c r="B30" i="3" l="1"/>
  <c r="C30" i="3" s="1"/>
</calcChain>
</file>

<file path=xl/sharedStrings.xml><?xml version="1.0" encoding="utf-8"?>
<sst xmlns="http://schemas.openxmlformats.org/spreadsheetml/2006/main" count="227" uniqueCount="59">
  <si>
    <t>Summa</t>
  </si>
  <si>
    <t>Drivmedel till fordon och arbetsmaskiner</t>
  </si>
  <si>
    <t>A - Konventionell el och konventionella drivmedel som inte omfattas av B nedan</t>
  </si>
  <si>
    <t>Drivmedel</t>
  </si>
  <si>
    <t>Mängd</t>
  </si>
  <si>
    <t>Enhet</t>
  </si>
  <si>
    <t>Omräkningsfaktor</t>
  </si>
  <si>
    <t>Uppräkning</t>
  </si>
  <si>
    <t>Energimängd (kWh)</t>
  </si>
  <si>
    <t>Diesel, även sådan som innehåller inblandning av biodrivmedel</t>
  </si>
  <si>
    <t>Liter</t>
  </si>
  <si>
    <t>kWh/liter</t>
  </si>
  <si>
    <t>Bensin, även sådan som innehåller inblandning av biodrivmedel</t>
  </si>
  <si>
    <t>Alkylatbensin</t>
  </si>
  <si>
    <t>Naturgas/100% fossil fordonsgas (gas)</t>
  </si>
  <si>
    <t>Kg</t>
  </si>
  <si>
    <t>kWh/kg</t>
  </si>
  <si>
    <t>Naturgas/100% fossil fordonsgas (flytande)</t>
  </si>
  <si>
    <t>kg</t>
  </si>
  <si>
    <t>El från icke förnybara energikällor</t>
  </si>
  <si>
    <t>kWh</t>
  </si>
  <si>
    <t>kWh/kWh</t>
  </si>
  <si>
    <t>Vätgas från icke förnybara källor</t>
  </si>
  <si>
    <t>B- El från förnybara energikällor  och/eller hållbara höginblandade och hållbara rena biodrivmedel  som inte omfattas av reduktionsplikt</t>
  </si>
  <si>
    <t>HVO 100%</t>
  </si>
  <si>
    <t>RME eller annan FAME 100%</t>
  </si>
  <si>
    <t>E85</t>
  </si>
  <si>
    <t>ED95</t>
  </si>
  <si>
    <t>Biogas 100% förnybar (gas)</t>
  </si>
  <si>
    <t>Fordonsgas mix (gas)</t>
  </si>
  <si>
    <t>Biogas 100% förnybar (flytande)</t>
  </si>
  <si>
    <t>Fordonsgas mix (flytande)</t>
  </si>
  <si>
    <t>El från förnybara energikällor</t>
  </si>
  <si>
    <t>Vätgas från förnybara källor</t>
  </si>
  <si>
    <t xml:space="preserve">Energiandel el från förnybara energikällor  och/eller hållbara höginblandade och hållbara rena biodrivmedel  som inte omfattas av reduktionsplikt </t>
  </si>
  <si>
    <t>B/(A+B)</t>
  </si>
  <si>
    <t>Diesel, även sådan som
innehåller inblandning av biodrivmedel</t>
  </si>
  <si>
    <t>Bensin, även sådan som
innehåller inblandning av biodrivmedel</t>
  </si>
  <si>
    <t>B- El från förnybara energikällor  och/eller hållbara höginblandade och hållbara rena biodrivmedel som inte omfattas av reduktionsplikt</t>
  </si>
  <si>
    <t>Energiandel el från förnybara energikällor  och/eller hållbara höginblandade och hållbara rena biodrivmedel  som inte omfattas av reduktionsplikt</t>
  </si>
  <si>
    <t>Förklaring till drivmedelsmall och beräkning av förnybar andel drivmedel i entreprenader.</t>
  </si>
  <si>
    <t>Syftet med drivmedelskalkylen är att få en beräkning av använda mängder drivmedel och andel inblandning av förnybar energi och/eller hållbara höginblandade och hållbara rena biodrivmedel.</t>
  </si>
  <si>
    <t>Beräkningen sker igenom angiven förbrukad mängd räknas om till energi i kWh, genom en omräkningsfaktor.</t>
  </si>
  <si>
    <t>Del A - Konventionell el och konventionella drivmedel som omfattas av reduktionsplikten.</t>
  </si>
  <si>
    <t>Del B - El från förnybara energikällor och/eller hållbara höginblandade och hållbara rena biodrivmedel som inte omfattas av reduktionsplikten.</t>
  </si>
  <si>
    <t>Resultat:</t>
  </si>
  <si>
    <t>Kalkylen räknar ut energiandel el från förnybara energikällor  och/eller hållbara höginblandade och hållbara rena biodrivmedel som inte omfattas av reduktionsplikt .</t>
  </si>
  <si>
    <t>Andel inblandning anges direkt i procent %. För att uppfylla kravet måste andelen vara minst 20%.</t>
  </si>
  <si>
    <t>Användningsområde:</t>
  </si>
  <si>
    <r>
      <t xml:space="preserve">Drivmedelskalkylen kan användas som ett </t>
    </r>
    <r>
      <rPr>
        <b/>
        <sz val="11"/>
        <color theme="1"/>
        <rFont val="Arial"/>
        <family val="2"/>
        <scheme val="minor"/>
      </rPr>
      <t>uppföljningsverktyg</t>
    </r>
    <r>
      <rPr>
        <sz val="11"/>
        <color theme="1"/>
        <rFont val="Arial"/>
        <family val="2"/>
        <scheme val="minor"/>
      </rPr>
      <t xml:space="preserve"> till att beräkna förbrukade drivmedel både under entreprenadens gång och för en slutredovisning.</t>
    </r>
  </si>
  <si>
    <r>
      <t xml:space="preserve">Drivmedelskalkylen kan också utgöra ett </t>
    </r>
    <r>
      <rPr>
        <b/>
        <sz val="11"/>
        <color theme="1"/>
        <rFont val="Arial"/>
        <family val="2"/>
        <scheme val="minor"/>
      </rPr>
      <t>budgetverktyg</t>
    </r>
    <r>
      <rPr>
        <sz val="11"/>
        <color theme="1"/>
        <rFont val="Arial"/>
        <family val="2"/>
        <scheme val="minor"/>
      </rPr>
      <t xml:space="preserve"> för en beräkning av tilltänkta drivmedel, åtgång och fördelning.</t>
    </r>
  </si>
  <si>
    <t>Källa omräkningsfaktor/energiinnehåll (kWh):</t>
  </si>
  <si>
    <t>Energimyndigheten</t>
  </si>
  <si>
    <t>https://www.miljofordon.se/bilar/miljoepaaverkan/</t>
  </si>
  <si>
    <t>Drivmedelsbolagen.</t>
  </si>
  <si>
    <t>Syfte:</t>
  </si>
  <si>
    <t>Diesel, även sådan som innehåller
inblandning av biodrivmedel</t>
  </si>
  <si>
    <t>Bensin, även sådan som innehåller 
inblandning av biodrivmedel</t>
  </si>
  <si>
    <t>Miljöenheten 2021-10-15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</si>
</sst>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8"/>
      <color theme="1"/>
      <name val="Arial"/>
      <family val="2"/>
      <scheme val="major"/>
    </font>
    <font>
      <sz val="11"/>
      <name val="Arial"/>
      <family val="2"/>
      <scheme val="minor"/>
    </font>
    <font>
      <b/>
      <sz val="11"/>
      <name val="Arial"/>
      <family val="2"/>
      <scheme val="minor"/>
    </font>
    <font>
      <sz val="11"/>
      <color rgb="FF005799"/>
      <name val="Arial"/>
      <family val="2"/>
      <scheme val="minor"/>
    </font>
    <font>
      <sz val="11"/>
      <color rgb="FFAD1D24"/>
      <name val="Arial"/>
      <family val="2"/>
      <scheme val="minor"/>
    </font>
    <font>
      <b/>
      <sz val="10"/>
      <name val="Arial"/>
      <family val="2"/>
      <scheme val="minor"/>
    </font>
    <font>
      <b/>
      <sz val="18"/>
      <name val="Arial"/>
      <family val="2"/>
      <scheme val="minor"/>
    </font>
    <font>
      <b/>
      <sz val="14"/>
      <name val="Arial"/>
      <family val="2"/>
      <scheme val="minor"/>
    </font>
    <font>
      <b/>
      <sz val="12"/>
      <name val="Arial"/>
      <family val="2"/>
      <scheme val="minor"/>
    </font>
    <font>
      <i/>
      <sz val="11"/>
      <color theme="1"/>
      <name val="Arial"/>
      <family val="2"/>
      <scheme val="minor"/>
    </font>
    <font>
      <b/>
      <sz val="16"/>
      <color theme="1"/>
      <name val="Arial"/>
      <family val="2"/>
      <scheme val="minor"/>
    </font>
    <font>
      <b/>
      <i/>
      <sz val="11"/>
      <color theme="1"/>
      <name val="Arial"/>
      <family val="2"/>
      <scheme val="minor"/>
    </font>
    <font>
      <sz val="10"/>
      <name val="Arial"/>
      <family val="2"/>
      <scheme val="minor"/>
    </font>
    <font>
      <sz val="11"/>
      <color rgb="FF000000"/>
      <name val="Arial"/>
      <family val="2"/>
      <scheme val="minor"/>
    </font>
    <font>
      <sz val="11"/>
      <color rgb="FFFF0000"/>
      <name val="Arial"/>
      <family val="2"/>
      <scheme val="minor"/>
    </font>
    <font>
      <sz val="11"/>
      <color theme="4" tint="-0.499984740745262"/>
      <name val="Arial"/>
      <family val="2"/>
      <scheme val="minor"/>
    </font>
    <font>
      <sz val="11"/>
      <color rgb="FF1F497D"/>
      <name val="Arial"/>
      <family val="2"/>
      <scheme val="minor"/>
    </font>
  </fonts>
  <fills count="18">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9"/>
      </patternFill>
    </fill>
    <fill>
      <patternFill patternType="solid">
        <fgColor rgb="FFD1D9DC"/>
        <bgColor indexed="64"/>
      </patternFill>
    </fill>
    <fill>
      <patternFill patternType="solid">
        <fgColor rgb="FFC0E4F2"/>
        <bgColor indexed="64"/>
      </patternFill>
    </fill>
    <fill>
      <patternFill patternType="solid">
        <fgColor rgb="FFD0EFD5"/>
        <bgColor indexed="64"/>
      </patternFill>
    </fill>
    <fill>
      <patternFill patternType="solid">
        <fgColor rgb="FFFFECE6"/>
        <bgColor indexed="64"/>
      </patternFill>
    </fill>
    <fill>
      <patternFill patternType="solid">
        <fgColor rgb="FFCCE3F1"/>
        <bgColor indexed="64"/>
      </patternFill>
    </fill>
    <fill>
      <patternFill patternType="solid">
        <fgColor rgb="FFFFF6C4"/>
        <bgColor indexed="64"/>
      </patternFill>
    </fill>
    <fill>
      <patternFill patternType="solid">
        <fgColor rgb="FFEBEBEB"/>
        <bgColor indexed="64"/>
      </patternFill>
    </fill>
    <fill>
      <patternFill patternType="solid">
        <fgColor theme="1"/>
        <bgColor indexed="64"/>
      </patternFill>
    </fill>
    <fill>
      <patternFill patternType="solid">
        <fgColor rgb="FF008767"/>
        <bgColor indexed="64"/>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005799"/>
      </bottom>
      <diagonal/>
    </border>
    <border>
      <left style="medium">
        <color rgb="FF3F3F3F"/>
      </left>
      <right style="medium">
        <color rgb="FF3F3F3F"/>
      </right>
      <top style="medium">
        <color rgb="FF3F3F3F"/>
      </top>
      <bottom style="medium">
        <color rgb="FF3F3F3F"/>
      </bottom>
      <diagonal/>
    </border>
    <border>
      <left/>
      <right/>
      <top/>
      <bottom style="thick">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4"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6" applyNumberFormat="0" applyFill="0" applyProtection="0">
      <alignment vertical="center"/>
    </xf>
    <xf numFmtId="0" fontId="9" fillId="0" borderId="0" applyNumberFormat="0" applyFill="0" applyBorder="0" applyProtection="0">
      <alignment vertical="center"/>
    </xf>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 fillId="8" borderId="1" applyNumberFormat="0" applyAlignment="0" applyProtection="0"/>
    <xf numFmtId="0" fontId="6" fillId="7" borderId="1" applyNumberFormat="0" applyAlignment="0" applyProtection="0"/>
    <xf numFmtId="0" fontId="7" fillId="0" borderId="3" applyNumberFormat="0" applyFill="0" applyAlignment="0" applyProtection="0"/>
    <xf numFmtId="0" fontId="2" fillId="14" borderId="4" applyNumberFormat="0" applyAlignment="0" applyProtection="0"/>
    <xf numFmtId="0" fontId="8" fillId="12" borderId="0" applyNumberFormat="0" applyBorder="0" applyAlignment="0" applyProtection="0"/>
    <xf numFmtId="0" fontId="1" fillId="13" borderId="2" applyNumberFormat="0" applyAlignment="0" applyProtection="0"/>
    <xf numFmtId="0" fontId="13" fillId="0" borderId="0" applyNumberFormat="0" applyFill="0" applyBorder="0" applyAlignment="0" applyProtection="0"/>
    <xf numFmtId="0" fontId="3" fillId="0" borderId="0"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9" fontId="1" fillId="0" borderId="0" applyFont="0" applyFill="0" applyBorder="0" applyAlignment="0" applyProtection="0"/>
  </cellStyleXfs>
  <cellXfs count="29">
    <xf numFmtId="0" fontId="0" fillId="0" borderId="0" xfId="0"/>
    <xf numFmtId="0" fontId="4" fillId="0" borderId="0" xfId="1">
      <alignment vertical="center"/>
    </xf>
    <xf numFmtId="0" fontId="10" fillId="0" borderId="5" xfId="2">
      <alignment vertical="center"/>
    </xf>
    <xf numFmtId="0" fontId="11" fillId="0" borderId="6" xfId="3">
      <alignment vertical="center"/>
    </xf>
    <xf numFmtId="0" fontId="12" fillId="0" borderId="6" xfId="4">
      <alignment vertical="center"/>
    </xf>
    <xf numFmtId="0" fontId="0" fillId="0" borderId="7" xfId="0" applyBorder="1"/>
    <xf numFmtId="0" fontId="15" fillId="0" borderId="0" xfId="0" applyFont="1"/>
    <xf numFmtId="0" fontId="16" fillId="0" borderId="0" xfId="0" applyFont="1" applyAlignment="1">
      <alignment vertical="top"/>
    </xf>
    <xf numFmtId="0" fontId="0" fillId="0" borderId="7" xfId="0" applyBorder="1" applyProtection="1">
      <protection locked="0"/>
    </xf>
    <xf numFmtId="2" fontId="0" fillId="0" borderId="7" xfId="0" applyNumberFormat="1" applyBorder="1"/>
    <xf numFmtId="1" fontId="0" fillId="0" borderId="7" xfId="0" applyNumberFormat="1" applyBorder="1"/>
    <xf numFmtId="0" fontId="0" fillId="16" borderId="7" xfId="0" applyFill="1" applyBorder="1"/>
    <xf numFmtId="164" fontId="14" fillId="0" borderId="7" xfId="23" applyNumberFormat="1" applyFont="1" applyBorder="1"/>
    <xf numFmtId="0" fontId="14" fillId="0" borderId="7" xfId="0" applyFont="1" applyBorder="1"/>
    <xf numFmtId="0" fontId="12" fillId="0" borderId="6" xfId="4" applyAlignment="1">
      <alignment vertical="center" wrapText="1"/>
    </xf>
    <xf numFmtId="0" fontId="10" fillId="0" borderId="0" xfId="2" applyBorder="1" applyAlignment="1">
      <alignment horizontal="left" vertical="center"/>
    </xf>
    <xf numFmtId="0" fontId="0" fillId="0" borderId="0" xfId="0" applyAlignment="1">
      <alignment wrapText="1"/>
    </xf>
    <xf numFmtId="0" fontId="17" fillId="0" borderId="0" xfId="0" applyFont="1" applyAlignment="1">
      <alignment wrapText="1"/>
    </xf>
    <xf numFmtId="0" fontId="0" fillId="17" borderId="0" xfId="0" applyFill="1" applyAlignment="1">
      <alignment wrapText="1"/>
    </xf>
    <xf numFmtId="0" fontId="5" fillId="0" borderId="0" xfId="0" applyFont="1" applyAlignment="1">
      <alignment wrapText="1"/>
    </xf>
    <xf numFmtId="0" fontId="18" fillId="0" borderId="0" xfId="0" applyFont="1" applyAlignment="1">
      <alignment wrapText="1"/>
    </xf>
    <xf numFmtId="0" fontId="19" fillId="0" borderId="0" xfId="0" applyFont="1"/>
    <xf numFmtId="0" fontId="20" fillId="0" borderId="0" xfId="0" applyFont="1" applyAlignment="1">
      <alignment vertical="center"/>
    </xf>
    <xf numFmtId="0" fontId="4" fillId="0" borderId="0" xfId="1" applyAlignment="1">
      <alignment horizontal="center" vertical="center"/>
    </xf>
    <xf numFmtId="0" fontId="10" fillId="0" borderId="0" xfId="2" applyBorder="1" applyAlignment="1">
      <alignment horizontal="left" vertical="center" wrapText="1"/>
    </xf>
    <xf numFmtId="0" fontId="10" fillId="0" borderId="0" xfId="2" applyBorder="1" applyAlignment="1">
      <alignment horizontal="center" vertical="center"/>
    </xf>
    <xf numFmtId="0" fontId="14" fillId="0" borderId="7" xfId="0" applyFont="1" applyBorder="1"/>
    <xf numFmtId="0" fontId="0" fillId="0" borderId="7" xfId="0" applyBorder="1"/>
    <xf numFmtId="0" fontId="10" fillId="0" borderId="0" xfId="2" applyBorder="1" applyAlignment="1">
      <alignment horizontal="center" vertical="center" wrapText="1"/>
    </xf>
  </cellXfs>
  <cellStyles count="24">
    <cellStyle name="Anteckning" xfId="14" builtinId="10" customBuiltin="1"/>
    <cellStyle name="Beräkning" xfId="10" builtinId="22" customBuiltin="1"/>
    <cellStyle name="Bra" xfId="6" builtinId="26" customBuiltin="1"/>
    <cellStyle name="Dekorfärg1" xfId="17" builtinId="29" customBuiltin="1"/>
    <cellStyle name="Dekorfärg2" xfId="18" builtinId="33" customBuiltin="1"/>
    <cellStyle name="Dekorfärg3" xfId="19" builtinId="37" customBuiltin="1"/>
    <cellStyle name="Dekorfärg4" xfId="20" builtinId="41" customBuiltin="1"/>
    <cellStyle name="Dekorfärg5" xfId="21" builtinId="45" customBuiltin="1"/>
    <cellStyle name="Dekorfärg6" xfId="22" builtinId="49" customBuiltin="1"/>
    <cellStyle name="Dålig" xfId="7" builtinId="27" customBuiltin="1"/>
    <cellStyle name="Förklarande text" xfId="15" builtinId="53" customBuiltin="1"/>
    <cellStyle name="Indata" xfId="9" builtinId="20" customBuiltin="1"/>
    <cellStyle name="Kontrollcell" xfId="12" builtinId="23" customBuiltin="1"/>
    <cellStyle name="Länkad cell" xfId="11" builtinId="24" customBuiltin="1"/>
    <cellStyle name="Neutral" xfId="8" builtinId="28" customBuiltin="1"/>
    <cellStyle name="Normal" xfId="0" builtinId="0"/>
    <cellStyle name="Procent" xfId="23" builtinId="5"/>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Varningstext" xfId="13" builtinId="11" customBuiltin="1"/>
  </cellStyles>
  <dxfs count="0"/>
  <tableStyles count="0" defaultTableStyle="TableStyleMedium2" defaultPivotStyle="PivotStyleLight16"/>
  <colors>
    <mruColors>
      <color rgb="FF767676"/>
      <color rgb="FF008767"/>
      <color rgb="FFEBEBEB"/>
      <color rgb="FFFFF6C4"/>
      <color rgb="FFCCE3F1"/>
      <color rgb="FFFFECE6"/>
      <color rgb="FFD0EFD5"/>
      <color rgb="FFAD1D24"/>
      <color rgb="FF005799"/>
      <color rgb="FFC0E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10297</xdr:colOff>
      <xdr:row>0</xdr:row>
      <xdr:rowOff>0</xdr:rowOff>
    </xdr:from>
    <xdr:to>
      <xdr:col>16</xdr:col>
      <xdr:colOff>116274</xdr:colOff>
      <xdr:row>1</xdr:row>
      <xdr:rowOff>162880</xdr:rowOff>
    </xdr:to>
    <xdr:pic>
      <xdr:nvPicPr>
        <xdr:cNvPr id="2" name="Bildobjekt 1" descr="Göteborgs Stad logotyp" title="logo">
          <a:extLst>
            <a:ext uri="{FF2B5EF4-FFF2-40B4-BE49-F238E27FC236}">
              <a16:creationId xmlns:a16="http://schemas.microsoft.com/office/drawing/2014/main" id="{0FBEB261-5374-4E53-9271-6268EA965D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6865" y="0"/>
          <a:ext cx="1444625" cy="451204"/>
        </a:xfrm>
        <a:prstGeom prst="rect">
          <a:avLst/>
        </a:prstGeom>
      </xdr:spPr>
    </xdr:pic>
    <xdr:clientData/>
  </xdr:twoCellAnchor>
  <xdr:twoCellAnchor>
    <xdr:from>
      <xdr:col>12</xdr:col>
      <xdr:colOff>0</xdr:colOff>
      <xdr:row>4</xdr:row>
      <xdr:rowOff>0</xdr:rowOff>
    </xdr:from>
    <xdr:to>
      <xdr:col>17</xdr:col>
      <xdr:colOff>606253</xdr:colOff>
      <xdr:row>19</xdr:row>
      <xdr:rowOff>44869</xdr:rowOff>
    </xdr:to>
    <xdr:sp macro="" textlink="">
      <xdr:nvSpPr>
        <xdr:cNvPr id="3" name="textruta 2">
          <a:extLst>
            <a:ext uri="{FF2B5EF4-FFF2-40B4-BE49-F238E27FC236}">
              <a16:creationId xmlns:a16="http://schemas.microsoft.com/office/drawing/2014/main" id="{AF2A84F8-5FDA-486D-A307-879256B897B7}"/>
            </a:ext>
          </a:extLst>
        </xdr:cNvPr>
        <xdr:cNvSpPr txBox="1"/>
      </xdr:nvSpPr>
      <xdr:spPr>
        <a:xfrm>
          <a:off x="15723973" y="1122405"/>
          <a:ext cx="3952875" cy="3988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flikarna Exempel 1 och 2 för råd hur mallen ska fyllas i.</a:t>
          </a:r>
        </a:p>
        <a:p>
          <a:endParaRPr lang="sv-SE" sz="1100" baseline="0"/>
        </a:p>
        <a:p>
          <a:r>
            <a:rPr lang="sv-SE" sz="1100" baseline="0"/>
            <a:t>Värden ska endast fyllas i rutor i kolumn B. Övriga rutor går inte att fylla i.</a:t>
          </a:r>
        </a:p>
        <a:p>
          <a:endParaRPr lang="sv-SE" sz="1100" baseline="0"/>
        </a:p>
        <a:p>
          <a:r>
            <a:rPr lang="sv-SE" sz="1100" baseline="0"/>
            <a:t>Beräkningen sker automatiskt och resultatet redovisas på rad 29. Både som andel och i klartext.</a:t>
          </a:r>
        </a:p>
        <a:p>
          <a:endParaRPr lang="sv-SE" sz="1100" baseline="0"/>
        </a:p>
        <a:p>
          <a:r>
            <a:rPr lang="sv-SE" sz="1100" baseline="0"/>
            <a:t>Omräkningsfaktorer och uppräkning är fixa och kan inte ändras.</a:t>
          </a:r>
        </a:p>
        <a:p>
          <a:endParaRPr lang="sv-SE" sz="1100" baseline="0"/>
        </a:p>
        <a:p>
          <a:r>
            <a:rPr lang="sv-SE" sz="1100" baseline="0"/>
            <a:t>Uppräkning är bara aktuell för el och för fordonsgas. De senare enbart i tabell B. </a:t>
          </a:r>
        </a:p>
        <a:p>
          <a:endParaRPr lang="sv-SE" sz="1100" baseline="0"/>
        </a:p>
        <a:p>
          <a:r>
            <a:rPr lang="sv-SE" sz="1100" baseline="0"/>
            <a:t>För el tar uppräkningen hänsyn till att det i samband med övergången till eldrift även sker en energieffektivisering. Faktorn är till för att räkna motsvarande energianvändning för bensin eller diesel innan elektrifieringen. </a:t>
          </a:r>
        </a:p>
        <a:p>
          <a:endParaRPr lang="sv-SE" sz="1100" baseline="0"/>
        </a:p>
        <a:p>
          <a:r>
            <a:rPr lang="sv-SE" sz="1100" baseline="0"/>
            <a:t>För fordonsgas i tabell B är uppräkningen (eller snarare nedräkningen) en schablon för att fordonsgas i snitt innehåller 75 procent biogas (konservativt räknat) och att det är bara biogasen som är förnybar. </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609598</xdr:colOff>
      <xdr:row>3</xdr:row>
      <xdr:rowOff>47624</xdr:rowOff>
    </xdr:from>
    <xdr:to>
      <xdr:col>18</xdr:col>
      <xdr:colOff>470170</xdr:colOff>
      <xdr:row>15</xdr:row>
      <xdr:rowOff>97276</xdr:rowOff>
    </xdr:to>
    <xdr:sp macro="" textlink="">
      <xdr:nvSpPr>
        <xdr:cNvPr id="2" name="textruta 1">
          <a:extLst>
            <a:ext uri="{FF2B5EF4-FFF2-40B4-BE49-F238E27FC236}">
              <a16:creationId xmlns:a16="http://schemas.microsoft.com/office/drawing/2014/main" id="{B0393555-1B65-47D9-B4F2-A4A70A6B2080}"/>
            </a:ext>
          </a:extLst>
        </xdr:cNvPr>
        <xdr:cNvSpPr txBox="1"/>
      </xdr:nvSpPr>
      <xdr:spPr>
        <a:xfrm>
          <a:off x="10369683" y="809624"/>
          <a:ext cx="5178359" cy="30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1.</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a:t>
          </a:r>
        </a:p>
        <a:p>
          <a:endParaRPr lang="sv-SE" sz="1100" baseline="0"/>
        </a:p>
        <a:p>
          <a:r>
            <a:rPr lang="sv-SE" sz="1100" baseline="0"/>
            <a:t>Kravet ej nått.</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9646</xdr:colOff>
      <xdr:row>0</xdr:row>
      <xdr:rowOff>279119</xdr:rowOff>
    </xdr:from>
    <xdr:to>
      <xdr:col>19</xdr:col>
      <xdr:colOff>428746</xdr:colOff>
      <xdr:row>13</xdr:row>
      <xdr:rowOff>0</xdr:rowOff>
    </xdr:to>
    <xdr:sp macro="" textlink="">
      <xdr:nvSpPr>
        <xdr:cNvPr id="2" name="textruta 1">
          <a:extLst>
            <a:ext uri="{FF2B5EF4-FFF2-40B4-BE49-F238E27FC236}">
              <a16:creationId xmlns:a16="http://schemas.microsoft.com/office/drawing/2014/main" id="{3DF8955C-591E-4391-997C-2AB438C9DE34}"/>
            </a:ext>
          </a:extLst>
        </xdr:cNvPr>
        <xdr:cNvSpPr txBox="1"/>
      </xdr:nvSpPr>
      <xdr:spPr>
        <a:xfrm>
          <a:off x="9124709" y="279119"/>
          <a:ext cx="5145429" cy="2508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2.</a:t>
          </a:r>
        </a:p>
        <a:p>
          <a:r>
            <a:rPr lang="sv-SE" sz="1100"/>
            <a:t>Entreprenören</a:t>
          </a:r>
          <a:r>
            <a:rPr lang="sv-SE" sz="1100" baseline="0"/>
            <a:t> använder 100 liter HVO100 d.v.s en biodiesel bestående av 100 procent HVO och 350 liter diesel med viss inblandning av biodrivmedel.</a:t>
          </a:r>
        </a:p>
        <a:p>
          <a:endParaRPr lang="sv-SE" sz="1100" baseline="0"/>
        </a:p>
        <a:p>
          <a:r>
            <a:rPr lang="sv-SE" sz="1100" baseline="0"/>
            <a:t>Dieseln med inblandning av biodrivmedel fylls i tabell A (cell B5).</a:t>
          </a:r>
        </a:p>
        <a:p>
          <a:endParaRPr lang="sv-SE" sz="1100" baseline="0"/>
        </a:p>
        <a:p>
          <a:r>
            <a:rPr lang="sv-SE" sz="1100" baseline="0"/>
            <a:t>HVO 100  är ett hållbart rent biodrivmedel  som inte omfattas av reduktionspliktoch fylls där i tabell B (cell B16). </a:t>
          </a:r>
        </a:p>
        <a:p>
          <a:endParaRPr lang="sv-SE" sz="1100" baseline="0"/>
        </a:p>
        <a:p>
          <a:r>
            <a:rPr lang="sv-SE" sz="1100" baseline="0"/>
            <a:t>Kravet nått.</a:t>
          </a:r>
        </a:p>
        <a:p>
          <a:endParaRPr lang="sv-SE" sz="1100" baseline="0"/>
        </a:p>
        <a:p>
          <a:r>
            <a:rPr lang="sv-SE" sz="1100" baseline="0"/>
            <a:t>Vad gäller dieseln så behöver entreprenören inte veta inblandningen av biodiesel då den omfattas av reduktionsplikten (se exempel 1). HVO100 ligger utanför reduktionsplikten och leder till en ökad användning av biodrivmedel på den svenska marknaden.</a:t>
          </a:r>
        </a:p>
        <a:p>
          <a:endParaRPr lang="sv-SE" sz="1100" baseline="0"/>
        </a:p>
      </xdr:txBody>
    </xdr:sp>
    <xdr:clientData/>
  </xdr:twoCellAnchor>
</xdr:wsDr>
</file>

<file path=xl/theme/theme1.xml><?xml version="1.0" encoding="utf-8"?>
<a:theme xmlns:a="http://schemas.openxmlformats.org/drawingml/2006/main" name="Office-tema">
  <a:themeElements>
    <a:clrScheme name="Göteborgs Stad mörka">
      <a:dk1>
        <a:sysClr val="windowText" lastClr="000000"/>
      </a:dk1>
      <a:lt1>
        <a:sysClr val="window" lastClr="FFFFFF"/>
      </a:lt1>
      <a:dk2>
        <a:srgbClr val="3F5564"/>
      </a:dk2>
      <a:lt2>
        <a:srgbClr val="FFCD37"/>
      </a:lt2>
      <a:accent1>
        <a:srgbClr val="0077BC"/>
      </a:accent1>
      <a:accent2>
        <a:srgbClr val="D24723"/>
      </a:accent2>
      <a:accent3>
        <a:srgbClr val="008391"/>
      </a:accent3>
      <a:accent4>
        <a:srgbClr val="D53878"/>
      </a:accent4>
      <a:accent5>
        <a:srgbClr val="008767"/>
      </a:accent5>
      <a:accent6>
        <a:srgbClr val="674B99"/>
      </a:accent6>
      <a:hlink>
        <a:srgbClr val="0563C1"/>
      </a:hlink>
      <a:folHlink>
        <a:srgbClr val="954F72"/>
      </a:folHlink>
    </a:clrScheme>
    <a:fontScheme name="Göteborgs Sta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08FF-648C-4E9E-BC2E-6D981F342F58}">
  <dimension ref="A1:A36"/>
  <sheetViews>
    <sheetView zoomScale="95" workbookViewId="0">
      <selection activeCell="A13" sqref="A13"/>
    </sheetView>
  </sheetViews>
  <sheetFormatPr defaultRowHeight="13.8" x14ac:dyDescent="0.25"/>
  <cols>
    <col min="1" max="1" width="95" style="16" customWidth="1"/>
  </cols>
  <sheetData>
    <row r="1" spans="1:1" ht="22.8" x14ac:dyDescent="0.25">
      <c r="A1" s="1" t="s">
        <v>40</v>
      </c>
    </row>
    <row r="3" spans="1:1" ht="23.4" thickBot="1" x14ac:dyDescent="0.3">
      <c r="A3" s="2" t="s">
        <v>55</v>
      </c>
    </row>
    <row r="4" spans="1:1" ht="28.2" thickTop="1" x14ac:dyDescent="0.25">
      <c r="A4" s="16" t="s">
        <v>41</v>
      </c>
    </row>
    <row r="5" spans="1:1" x14ac:dyDescent="0.25">
      <c r="A5" s="16" t="s">
        <v>42</v>
      </c>
    </row>
    <row r="6" spans="1:1" x14ac:dyDescent="0.25">
      <c r="A6" s="16" t="s">
        <v>43</v>
      </c>
    </row>
    <row r="7" spans="1:1" ht="27.6" x14ac:dyDescent="0.25">
      <c r="A7" s="16" t="s">
        <v>44</v>
      </c>
    </row>
    <row r="9" spans="1:1" ht="23.4" thickBot="1" x14ac:dyDescent="0.3">
      <c r="A9" s="2" t="s">
        <v>45</v>
      </c>
    </row>
    <row r="10" spans="1:1" ht="28.2" thickTop="1" x14ac:dyDescent="0.25">
      <c r="A10" s="17" t="s">
        <v>46</v>
      </c>
    </row>
    <row r="11" spans="1:1" x14ac:dyDescent="0.25">
      <c r="A11" s="16" t="s">
        <v>47</v>
      </c>
    </row>
    <row r="13" spans="1:1" ht="23.4" thickBot="1" x14ac:dyDescent="0.3">
      <c r="A13" s="2" t="s">
        <v>48</v>
      </c>
    </row>
    <row r="14" spans="1:1" ht="28.2" thickTop="1" x14ac:dyDescent="0.25">
      <c r="A14" s="18" t="s">
        <v>49</v>
      </c>
    </row>
    <row r="15" spans="1:1" ht="27.6" x14ac:dyDescent="0.25">
      <c r="A15" s="18" t="s">
        <v>50</v>
      </c>
    </row>
    <row r="18" spans="1:1" ht="23.4" thickBot="1" x14ac:dyDescent="0.3">
      <c r="A18" s="2" t="s">
        <v>51</v>
      </c>
    </row>
    <row r="19" spans="1:1" ht="14.4" thickTop="1" x14ac:dyDescent="0.25">
      <c r="A19" s="19" t="s">
        <v>52</v>
      </c>
    </row>
    <row r="20" spans="1:1" x14ac:dyDescent="0.25">
      <c r="A20" s="19" t="s">
        <v>53</v>
      </c>
    </row>
    <row r="21" spans="1:1" x14ac:dyDescent="0.25">
      <c r="A21" s="19" t="s">
        <v>54</v>
      </c>
    </row>
    <row r="23" spans="1:1" x14ac:dyDescent="0.25">
      <c r="A23" s="20"/>
    </row>
    <row r="25" spans="1:1" x14ac:dyDescent="0.25">
      <c r="A25" s="21"/>
    </row>
    <row r="26" spans="1:1" x14ac:dyDescent="0.25">
      <c r="A26" s="6"/>
    </row>
    <row r="27" spans="1:1" x14ac:dyDescent="0.25">
      <c r="A27" s="22"/>
    </row>
    <row r="28" spans="1:1" x14ac:dyDescent="0.25">
      <c r="A28" s="22"/>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FBFF-DE24-488C-9EA0-FAA5456832A0}">
  <dimension ref="A1:W30"/>
  <sheetViews>
    <sheetView zoomScale="74" workbookViewId="0">
      <selection activeCell="O4" sqref="O4"/>
    </sheetView>
  </sheetViews>
  <sheetFormatPr defaultRowHeight="13.8" x14ac:dyDescent="0.25"/>
  <cols>
    <col min="1" max="1" width="42.5" customWidth="1"/>
    <col min="2" max="2" width="18.69921875" customWidth="1"/>
  </cols>
  <sheetData>
    <row r="1" spans="1:21" ht="22.8" x14ac:dyDescent="0.25">
      <c r="A1" s="23" t="s">
        <v>1</v>
      </c>
      <c r="B1" s="23"/>
    </row>
    <row r="3" spans="1:21" ht="22.8" x14ac:dyDescent="0.25">
      <c r="A3" s="25" t="s">
        <v>2</v>
      </c>
      <c r="B3" s="25"/>
      <c r="C3" s="25"/>
      <c r="D3" s="25"/>
      <c r="E3" s="25"/>
      <c r="F3" s="25"/>
      <c r="G3" s="25"/>
      <c r="H3" s="25"/>
      <c r="I3" s="15"/>
      <c r="J3" s="15"/>
      <c r="K3" s="15"/>
      <c r="L3" s="15"/>
      <c r="M3" s="15"/>
      <c r="N3" s="6"/>
      <c r="O3" s="7" t="s">
        <v>58</v>
      </c>
    </row>
    <row r="4" spans="1:21" ht="18" thickBot="1" x14ac:dyDescent="0.3">
      <c r="A4" s="3" t="s">
        <v>3</v>
      </c>
      <c r="B4" s="3" t="s">
        <v>4</v>
      </c>
      <c r="C4" s="3" t="s">
        <v>5</v>
      </c>
      <c r="D4" s="3" t="s">
        <v>6</v>
      </c>
      <c r="E4" s="3"/>
      <c r="F4" s="3"/>
      <c r="G4" s="3" t="s">
        <v>7</v>
      </c>
      <c r="H4" s="3" t="s">
        <v>8</v>
      </c>
      <c r="I4" s="3"/>
    </row>
    <row r="5" spans="1:21" ht="31.8" thickBot="1" x14ac:dyDescent="0.3">
      <c r="A5" s="14" t="s">
        <v>36</v>
      </c>
      <c r="B5" s="8"/>
      <c r="C5" s="5" t="s">
        <v>10</v>
      </c>
      <c r="D5" s="5" t="str">
        <f t="shared" ref="D5:D9" si="0">CONCATENATE(E5," ",F5)</f>
        <v>9,72 kWh/liter</v>
      </c>
      <c r="E5" s="9">
        <f>ROUND(9.8*(1-0.206)+9.44*0.161+9.22*(0.206-0.161),2)</f>
        <v>9.7200000000000006</v>
      </c>
      <c r="F5" s="5" t="s">
        <v>11</v>
      </c>
      <c r="G5" s="5">
        <v>1</v>
      </c>
      <c r="H5" s="10">
        <f t="shared" ref="H5:H9" si="1">B5*E5*G5</f>
        <v>0</v>
      </c>
    </row>
    <row r="6" spans="1:21" ht="31.8" thickBot="1" x14ac:dyDescent="0.3">
      <c r="A6" s="14" t="s">
        <v>37</v>
      </c>
      <c r="B6" s="8"/>
      <c r="C6" s="5" t="s">
        <v>10</v>
      </c>
      <c r="D6" s="5" t="str">
        <f t="shared" si="0"/>
        <v>8,95 kWh/liter</v>
      </c>
      <c r="E6" s="9">
        <f>ROUND(9.1*0.953+5.86*0.047,2)</f>
        <v>8.9499999999999993</v>
      </c>
      <c r="F6" s="5" t="s">
        <v>11</v>
      </c>
      <c r="G6" s="5">
        <v>1</v>
      </c>
      <c r="H6" s="10">
        <f t="shared" si="1"/>
        <v>0</v>
      </c>
    </row>
    <row r="7" spans="1:21" ht="16.2" thickBot="1" x14ac:dyDescent="0.3">
      <c r="A7" s="4" t="s">
        <v>13</v>
      </c>
      <c r="B7" s="8"/>
      <c r="C7" s="5" t="s">
        <v>10</v>
      </c>
      <c r="D7" s="5" t="str">
        <f t="shared" si="0"/>
        <v>8,53 kWh/liter</v>
      </c>
      <c r="E7" s="9">
        <f>ROUND(8.53,2)</f>
        <v>8.5299999999999994</v>
      </c>
      <c r="F7" s="5" t="s">
        <v>11</v>
      </c>
      <c r="G7" s="5">
        <v>1</v>
      </c>
      <c r="H7" s="10">
        <f t="shared" si="1"/>
        <v>0</v>
      </c>
    </row>
    <row r="8" spans="1:21" ht="16.2" thickBot="1" x14ac:dyDescent="0.3">
      <c r="A8" s="4" t="s">
        <v>14</v>
      </c>
      <c r="B8" s="8"/>
      <c r="C8" s="5" t="s">
        <v>15</v>
      </c>
      <c r="D8" s="5" t="str">
        <f t="shared" si="0"/>
        <v>13,3 kWh/kg</v>
      </c>
      <c r="E8" s="9">
        <v>13.3</v>
      </c>
      <c r="F8" s="5" t="s">
        <v>16</v>
      </c>
      <c r="G8" s="5">
        <v>1</v>
      </c>
      <c r="H8" s="10">
        <f t="shared" si="1"/>
        <v>0</v>
      </c>
    </row>
    <row r="9" spans="1:21" ht="16.2" thickBot="1" x14ac:dyDescent="0.3">
      <c r="A9" s="4" t="s">
        <v>17</v>
      </c>
      <c r="B9" s="8"/>
      <c r="C9" s="5" t="s">
        <v>18</v>
      </c>
      <c r="D9" s="5" t="str">
        <f t="shared" si="0"/>
        <v>13,7 kWh/kg</v>
      </c>
      <c r="E9" s="9">
        <v>13.7</v>
      </c>
      <c r="F9" s="5" t="s">
        <v>16</v>
      </c>
      <c r="G9" s="5">
        <v>1</v>
      </c>
      <c r="H9" s="10">
        <f t="shared" si="1"/>
        <v>0</v>
      </c>
    </row>
    <row r="10" spans="1:21" ht="16.2" thickBot="1" x14ac:dyDescent="0.3">
      <c r="A10" s="4" t="s">
        <v>19</v>
      </c>
      <c r="B10" s="8"/>
      <c r="C10" s="5" t="s">
        <v>20</v>
      </c>
      <c r="D10" s="5" t="str">
        <f>CONCATENATE(E10," ",F10)</f>
        <v>1 kWh/kWh</v>
      </c>
      <c r="E10" s="9">
        <v>1</v>
      </c>
      <c r="F10" s="5" t="s">
        <v>21</v>
      </c>
      <c r="G10" s="5">
        <v>3</v>
      </c>
      <c r="H10" s="10">
        <f>B10*E10*G10</f>
        <v>0</v>
      </c>
    </row>
    <row r="11" spans="1:21" ht="16.2" thickBot="1" x14ac:dyDescent="0.3">
      <c r="A11" s="4" t="s">
        <v>22</v>
      </c>
      <c r="B11" s="8"/>
      <c r="C11" s="5" t="s">
        <v>15</v>
      </c>
      <c r="D11" s="5" t="str">
        <f t="shared" ref="D11" si="2">CONCATENATE(E11," ",F11)</f>
        <v>33 kWh/kg</v>
      </c>
      <c r="E11" s="9">
        <v>33</v>
      </c>
      <c r="F11" s="5" t="s">
        <v>16</v>
      </c>
      <c r="G11" s="5">
        <v>1</v>
      </c>
      <c r="H11" s="10">
        <f t="shared" ref="H11" si="3">B11*E11*G11</f>
        <v>0</v>
      </c>
    </row>
    <row r="12" spans="1:21" ht="16.2" thickBot="1" x14ac:dyDescent="0.3">
      <c r="A12" s="4" t="s">
        <v>0</v>
      </c>
      <c r="B12" s="11"/>
      <c r="C12" s="11"/>
      <c r="D12" s="11"/>
      <c r="E12" s="11"/>
      <c r="F12" s="11"/>
      <c r="G12" s="11"/>
      <c r="H12" s="10">
        <f>SUM(H5:H11)</f>
        <v>0</v>
      </c>
    </row>
    <row r="14" spans="1:21" ht="58.2" customHeight="1" x14ac:dyDescent="0.25">
      <c r="A14" s="24" t="s">
        <v>38</v>
      </c>
      <c r="B14" s="24"/>
      <c r="C14" s="24"/>
      <c r="D14" s="24"/>
      <c r="E14" s="24"/>
      <c r="F14" s="24"/>
      <c r="G14" s="24"/>
      <c r="H14" s="24"/>
      <c r="I14" s="15"/>
      <c r="J14" s="15"/>
      <c r="K14" s="15"/>
      <c r="L14" s="15"/>
      <c r="M14" s="15"/>
      <c r="N14" s="15"/>
      <c r="O14" s="15"/>
      <c r="P14" s="15"/>
      <c r="Q14" s="15"/>
      <c r="R14" s="15"/>
      <c r="S14" s="15"/>
      <c r="T14" s="15"/>
      <c r="U14" s="15"/>
    </row>
    <row r="15" spans="1:21" ht="18" thickBot="1" x14ac:dyDescent="0.3">
      <c r="A15" s="3" t="s">
        <v>3</v>
      </c>
      <c r="B15" s="3" t="s">
        <v>4</v>
      </c>
      <c r="C15" s="3" t="s">
        <v>5</v>
      </c>
      <c r="D15" s="3" t="s">
        <v>6</v>
      </c>
      <c r="E15" s="3"/>
      <c r="F15" s="3"/>
      <c r="G15" s="3" t="s">
        <v>7</v>
      </c>
      <c r="H15" s="3" t="s">
        <v>8</v>
      </c>
      <c r="I15" s="3"/>
    </row>
    <row r="16" spans="1:21" ht="16.2" thickBot="1" x14ac:dyDescent="0.3">
      <c r="A16" s="4" t="s">
        <v>24</v>
      </c>
      <c r="B16" s="8"/>
      <c r="C16" s="5" t="s">
        <v>10</v>
      </c>
      <c r="D16" s="5" t="str">
        <f t="shared" ref="D16:D25" si="4">CONCATENATE(E16," ",F16)</f>
        <v>9,44 kWh/liter</v>
      </c>
      <c r="E16" s="5">
        <v>9.44</v>
      </c>
      <c r="F16" s="5" t="s">
        <v>11</v>
      </c>
      <c r="G16" s="5">
        <v>1</v>
      </c>
      <c r="H16" s="10">
        <f t="shared" ref="H16:H23" si="5">B16*E16*G16</f>
        <v>0</v>
      </c>
    </row>
    <row r="17" spans="1:23" ht="16.2" thickBot="1" x14ac:dyDescent="0.3">
      <c r="A17" s="4" t="s">
        <v>25</v>
      </c>
      <c r="B17" s="8"/>
      <c r="C17" s="5" t="s">
        <v>10</v>
      </c>
      <c r="D17" s="5" t="str">
        <f t="shared" si="4"/>
        <v>9,22 kWh/liter</v>
      </c>
      <c r="E17" s="5">
        <v>9.2200000000000006</v>
      </c>
      <c r="F17" s="5" t="s">
        <v>11</v>
      </c>
      <c r="G17" s="5">
        <v>1</v>
      </c>
      <c r="H17" s="10">
        <f t="shared" si="5"/>
        <v>0</v>
      </c>
    </row>
    <row r="18" spans="1:23" ht="16.2" thickBot="1" x14ac:dyDescent="0.3">
      <c r="A18" s="4" t="s">
        <v>26</v>
      </c>
      <c r="B18" s="8"/>
      <c r="C18" s="5" t="s">
        <v>10</v>
      </c>
      <c r="D18" s="5" t="str">
        <f t="shared" si="4"/>
        <v>6,48 kWh/liter</v>
      </c>
      <c r="E18" s="9">
        <f>ROUND(9.1*0.19+5.86*0.81,2)</f>
        <v>6.48</v>
      </c>
      <c r="F18" s="5" t="s">
        <v>11</v>
      </c>
      <c r="G18" s="5">
        <v>1</v>
      </c>
      <c r="H18" s="10">
        <f t="shared" si="5"/>
        <v>0</v>
      </c>
    </row>
    <row r="19" spans="1:23" ht="16.2" thickBot="1" x14ac:dyDescent="0.3">
      <c r="A19" s="4" t="s">
        <v>27</v>
      </c>
      <c r="B19" s="8"/>
      <c r="C19" s="5" t="s">
        <v>10</v>
      </c>
      <c r="D19" s="5" t="str">
        <f t="shared" si="4"/>
        <v>5,86 kWh/liter</v>
      </c>
      <c r="E19" s="5">
        <v>5.86</v>
      </c>
      <c r="F19" s="5" t="s">
        <v>11</v>
      </c>
      <c r="G19" s="5">
        <v>1</v>
      </c>
      <c r="H19" s="10">
        <f t="shared" si="5"/>
        <v>0</v>
      </c>
    </row>
    <row r="20" spans="1:23" ht="16.2" thickBot="1" x14ac:dyDescent="0.3">
      <c r="A20" s="4" t="s">
        <v>28</v>
      </c>
      <c r="B20" s="8"/>
      <c r="C20" s="5" t="s">
        <v>15</v>
      </c>
      <c r="D20" s="5" t="str">
        <f t="shared" si="4"/>
        <v>13,3 kWh/kg</v>
      </c>
      <c r="E20" s="5">
        <v>13.3</v>
      </c>
      <c r="F20" s="5" t="s">
        <v>16</v>
      </c>
      <c r="G20" s="5">
        <v>1</v>
      </c>
      <c r="H20" s="10">
        <f t="shared" si="5"/>
        <v>0</v>
      </c>
    </row>
    <row r="21" spans="1:23" ht="16.2" thickBot="1" x14ac:dyDescent="0.3">
      <c r="A21" s="4" t="s">
        <v>29</v>
      </c>
      <c r="B21" s="8"/>
      <c r="C21" s="5" t="s">
        <v>18</v>
      </c>
      <c r="D21" s="5" t="str">
        <f t="shared" si="4"/>
        <v>13,3 kWh/kg</v>
      </c>
      <c r="E21" s="5">
        <v>13.3</v>
      </c>
      <c r="F21" s="5" t="s">
        <v>16</v>
      </c>
      <c r="G21" s="5">
        <v>0.75</v>
      </c>
      <c r="H21" s="10">
        <f t="shared" si="5"/>
        <v>0</v>
      </c>
    </row>
    <row r="22" spans="1:23" ht="16.2" thickBot="1" x14ac:dyDescent="0.3">
      <c r="A22" s="4" t="s">
        <v>30</v>
      </c>
      <c r="B22" s="8"/>
      <c r="C22" s="5" t="s">
        <v>15</v>
      </c>
      <c r="D22" s="5" t="str">
        <f t="shared" si="4"/>
        <v>13,7 kWh/kg</v>
      </c>
      <c r="E22" s="5">
        <v>13.7</v>
      </c>
      <c r="F22" s="5" t="s">
        <v>16</v>
      </c>
      <c r="G22" s="5">
        <v>1</v>
      </c>
      <c r="H22" s="10">
        <f t="shared" si="5"/>
        <v>0</v>
      </c>
    </row>
    <row r="23" spans="1:23" ht="16.2" thickBot="1" x14ac:dyDescent="0.3">
      <c r="A23" s="4" t="s">
        <v>31</v>
      </c>
      <c r="B23" s="8"/>
      <c r="C23" s="5" t="s">
        <v>18</v>
      </c>
      <c r="D23" s="5" t="str">
        <f t="shared" si="4"/>
        <v>13,7 kWh/kg</v>
      </c>
      <c r="E23" s="5">
        <v>13.7</v>
      </c>
      <c r="F23" s="5" t="s">
        <v>16</v>
      </c>
      <c r="G23" s="5">
        <v>0.75</v>
      </c>
      <c r="H23" s="10">
        <f t="shared" si="5"/>
        <v>0</v>
      </c>
    </row>
    <row r="24" spans="1:23" ht="16.2" thickBot="1" x14ac:dyDescent="0.3">
      <c r="A24" s="4" t="s">
        <v>32</v>
      </c>
      <c r="B24" s="8"/>
      <c r="C24" s="5" t="s">
        <v>20</v>
      </c>
      <c r="D24" s="5" t="str">
        <f t="shared" si="4"/>
        <v>1 kWh/kWh</v>
      </c>
      <c r="E24" s="5">
        <v>1</v>
      </c>
      <c r="F24" s="5" t="s">
        <v>21</v>
      </c>
      <c r="G24" s="5">
        <v>3</v>
      </c>
      <c r="H24" s="10">
        <f>B24*E24*G24</f>
        <v>0</v>
      </c>
    </row>
    <row r="25" spans="1:23" ht="16.2" thickBot="1" x14ac:dyDescent="0.3">
      <c r="A25" s="4" t="s">
        <v>33</v>
      </c>
      <c r="B25" s="8"/>
      <c r="C25" s="5" t="s">
        <v>15</v>
      </c>
      <c r="D25" s="5" t="str">
        <f t="shared" si="4"/>
        <v>33 kWh/kg</v>
      </c>
      <c r="E25" s="5">
        <v>33</v>
      </c>
      <c r="F25" s="5" t="s">
        <v>16</v>
      </c>
      <c r="G25" s="5">
        <v>1</v>
      </c>
      <c r="H25" s="10">
        <f t="shared" ref="H25" si="6">B25*E25*G25</f>
        <v>0</v>
      </c>
    </row>
    <row r="26" spans="1:23" ht="16.2" thickBot="1" x14ac:dyDescent="0.3">
      <c r="A26" s="4" t="s">
        <v>0</v>
      </c>
      <c r="B26" s="11"/>
      <c r="C26" s="11"/>
      <c r="D26" s="11"/>
      <c r="E26" s="11"/>
      <c r="F26" s="11"/>
      <c r="G26" s="11"/>
      <c r="H26" s="10">
        <f>SUM(H16:H25)</f>
        <v>0</v>
      </c>
    </row>
    <row r="28" spans="1:23" ht="13.8" customHeight="1" x14ac:dyDescent="0.25"/>
    <row r="29" spans="1:23" ht="22.8" x14ac:dyDescent="0.25">
      <c r="A29" s="15" t="s">
        <v>34</v>
      </c>
      <c r="B29" s="15"/>
      <c r="C29" s="15"/>
      <c r="D29" s="15"/>
      <c r="E29" s="15"/>
      <c r="F29" s="15"/>
      <c r="G29" s="15"/>
      <c r="H29" s="15"/>
      <c r="I29" s="15"/>
      <c r="J29" s="15"/>
      <c r="K29" s="15"/>
      <c r="L29" s="15"/>
      <c r="M29" s="15"/>
      <c r="N29" s="15"/>
      <c r="O29" s="15"/>
      <c r="P29" s="15"/>
      <c r="Q29" s="15"/>
      <c r="R29" s="15"/>
      <c r="S29" s="15"/>
      <c r="T29" s="15"/>
      <c r="U29" s="15"/>
      <c r="V29" s="15"/>
      <c r="W29" s="15"/>
    </row>
    <row r="30" spans="1:23" ht="21.6" thickBot="1" x14ac:dyDescent="0.45">
      <c r="A30" s="4" t="s">
        <v>35</v>
      </c>
      <c r="B30" s="12" t="str">
        <f>IF(H12+H26&gt;0,H26/(H12+H26)," ")</f>
        <v xml:space="preserve"> </v>
      </c>
      <c r="C30" s="13" t="str">
        <f>IF(B30&gt;=20%,"Kravet nått", "Kravet ej nått")</f>
        <v>Kravet nått</v>
      </c>
      <c r="D30" s="5"/>
    </row>
  </sheetData>
  <mergeCells count="3">
    <mergeCell ref="A1:B1"/>
    <mergeCell ref="A14:H14"/>
    <mergeCell ref="A3:H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25E3-BAAE-4326-9CB4-DCD2A5C832BD}">
  <dimension ref="A1:U29"/>
  <sheetViews>
    <sheetView zoomScale="47" workbookViewId="0">
      <selection activeCell="P20" sqref="P20"/>
    </sheetView>
  </sheetViews>
  <sheetFormatPr defaultRowHeight="13.8" x14ac:dyDescent="0.25"/>
  <cols>
    <col min="1" max="1" width="49.59765625" customWidth="1"/>
  </cols>
  <sheetData>
    <row r="1" spans="1:21" ht="22.8" x14ac:dyDescent="0.25">
      <c r="A1" s="1" t="s">
        <v>1</v>
      </c>
    </row>
    <row r="2" spans="1:21" x14ac:dyDescent="0.25">
      <c r="K2" s="6"/>
      <c r="L2" s="6"/>
      <c r="M2" s="6"/>
      <c r="N2" s="6"/>
      <c r="O2" s="6"/>
      <c r="P2" s="6"/>
      <c r="Q2" s="6"/>
      <c r="R2" s="6"/>
      <c r="S2" s="6"/>
      <c r="T2" s="6"/>
      <c r="U2" s="6"/>
    </row>
    <row r="3" spans="1:21" ht="23.4" thickBot="1" x14ac:dyDescent="0.3">
      <c r="A3" s="2" t="s">
        <v>2</v>
      </c>
      <c r="B3" s="2"/>
      <c r="C3" s="2"/>
      <c r="D3" s="2"/>
      <c r="E3" s="2"/>
      <c r="F3" s="2"/>
      <c r="G3" s="2"/>
      <c r="H3" s="2"/>
      <c r="I3" s="2"/>
    </row>
    <row r="4" spans="1:21" ht="18.600000000000001" thickTop="1" thickBot="1" x14ac:dyDescent="0.3">
      <c r="A4" s="3" t="s">
        <v>3</v>
      </c>
      <c r="B4" s="3" t="s">
        <v>4</v>
      </c>
      <c r="C4" s="3" t="s">
        <v>5</v>
      </c>
      <c r="D4" s="3" t="s">
        <v>6</v>
      </c>
      <c r="E4" s="3"/>
      <c r="F4" s="3"/>
      <c r="G4" s="3" t="s">
        <v>7</v>
      </c>
      <c r="H4" s="3" t="s">
        <v>8</v>
      </c>
      <c r="I4" s="3"/>
      <c r="L4" s="5"/>
    </row>
    <row r="5" spans="1:21" ht="31.8" thickBot="1" x14ac:dyDescent="0.3">
      <c r="A5" s="14" t="s">
        <v>56</v>
      </c>
      <c r="B5" s="5">
        <v>600</v>
      </c>
      <c r="C5" s="5" t="s">
        <v>10</v>
      </c>
      <c r="D5" s="5" t="str">
        <f t="shared" ref="D5:D9" si="0">CONCATENATE(E5," ",F5)</f>
        <v>9,72 kWh/liter</v>
      </c>
      <c r="E5" s="9">
        <f>ROUND(9.8*(1-0.206)+9.44*0.161+9.22*(0.206-0.161),2)</f>
        <v>9.7200000000000006</v>
      </c>
      <c r="F5" s="5" t="s">
        <v>11</v>
      </c>
      <c r="G5" s="5">
        <v>1</v>
      </c>
      <c r="H5" s="10">
        <f t="shared" ref="H5:H9" si="1">B5*E5*G5</f>
        <v>5832</v>
      </c>
    </row>
    <row r="6" spans="1:21" ht="31.8" thickBot="1" x14ac:dyDescent="0.3">
      <c r="A6" s="14" t="s">
        <v>57</v>
      </c>
      <c r="B6" s="5"/>
      <c r="C6" s="5" t="s">
        <v>10</v>
      </c>
      <c r="D6" s="5" t="str">
        <f t="shared" si="0"/>
        <v>8,95 kWh/liter</v>
      </c>
      <c r="E6" s="9">
        <f>ROUND(9.1*0.953+5.86*0.047,2)</f>
        <v>8.9499999999999993</v>
      </c>
      <c r="F6" s="5" t="s">
        <v>11</v>
      </c>
      <c r="G6" s="5">
        <v>1</v>
      </c>
      <c r="H6" s="10">
        <f t="shared" si="1"/>
        <v>0</v>
      </c>
    </row>
    <row r="7" spans="1:21" ht="16.2" thickBot="1" x14ac:dyDescent="0.3">
      <c r="A7" s="4" t="s">
        <v>13</v>
      </c>
      <c r="B7" s="5"/>
      <c r="C7" s="5" t="s">
        <v>10</v>
      </c>
      <c r="D7" s="5" t="str">
        <f t="shared" si="0"/>
        <v>8,53 kWh/liter</v>
      </c>
      <c r="E7" s="9">
        <f>ROUND(8.53,2)</f>
        <v>8.5299999999999994</v>
      </c>
      <c r="F7" s="5" t="s">
        <v>11</v>
      </c>
      <c r="G7" s="5">
        <v>1</v>
      </c>
      <c r="H7" s="10">
        <f t="shared" si="1"/>
        <v>0</v>
      </c>
    </row>
    <row r="8" spans="1:21" ht="16.2" thickBot="1" x14ac:dyDescent="0.3">
      <c r="A8" s="4" t="s">
        <v>14</v>
      </c>
      <c r="B8" s="5"/>
      <c r="C8" s="5" t="s">
        <v>15</v>
      </c>
      <c r="D8" s="5" t="str">
        <f t="shared" si="0"/>
        <v>13,3 kWh/kg</v>
      </c>
      <c r="E8" s="9">
        <v>13.3</v>
      </c>
      <c r="F8" s="5" t="s">
        <v>16</v>
      </c>
      <c r="G8" s="5">
        <v>1</v>
      </c>
      <c r="H8" s="10">
        <f t="shared" si="1"/>
        <v>0</v>
      </c>
    </row>
    <row r="9" spans="1:21" ht="16.2" thickBot="1" x14ac:dyDescent="0.3">
      <c r="A9" s="4" t="s">
        <v>17</v>
      </c>
      <c r="B9" s="5"/>
      <c r="C9" s="5" t="s">
        <v>18</v>
      </c>
      <c r="D9" s="5" t="str">
        <f t="shared" si="0"/>
        <v>13,7 kWh/kg</v>
      </c>
      <c r="E9" s="9">
        <v>13.7</v>
      </c>
      <c r="F9" s="5" t="s">
        <v>16</v>
      </c>
      <c r="G9" s="5">
        <v>1</v>
      </c>
      <c r="H9" s="10">
        <f t="shared" si="1"/>
        <v>0</v>
      </c>
    </row>
    <row r="10" spans="1:21" ht="16.2" thickBot="1" x14ac:dyDescent="0.3">
      <c r="A10" s="4" t="s">
        <v>19</v>
      </c>
      <c r="B10" s="5">
        <v>0</v>
      </c>
      <c r="C10" s="5" t="s">
        <v>20</v>
      </c>
      <c r="D10" s="5" t="str">
        <f>CONCATENATE(E10," ",F10)</f>
        <v>1 kWh/kWh</v>
      </c>
      <c r="E10" s="9">
        <v>1</v>
      </c>
      <c r="F10" s="5" t="s">
        <v>21</v>
      </c>
      <c r="G10" s="5">
        <v>3</v>
      </c>
      <c r="H10" s="10">
        <f>B10*E10*G10</f>
        <v>0</v>
      </c>
    </row>
    <row r="11" spans="1:21" ht="16.2" thickBot="1" x14ac:dyDescent="0.3">
      <c r="A11" s="4" t="s">
        <v>22</v>
      </c>
      <c r="B11" s="5"/>
      <c r="C11" s="5" t="s">
        <v>15</v>
      </c>
      <c r="D11" s="5" t="str">
        <f t="shared" ref="D11" si="2">CONCATENATE(E11," ",F11)</f>
        <v>33 kWh/kg</v>
      </c>
      <c r="E11" s="9">
        <v>33</v>
      </c>
      <c r="F11" s="5" t="s">
        <v>16</v>
      </c>
      <c r="G11" s="5">
        <v>1</v>
      </c>
      <c r="H11" s="10">
        <f t="shared" ref="H11" si="3">B11*E11*G11</f>
        <v>0</v>
      </c>
    </row>
    <row r="12" spans="1:21" ht="16.2" thickBot="1" x14ac:dyDescent="0.3">
      <c r="A12" s="4" t="s">
        <v>0</v>
      </c>
      <c r="B12" s="11"/>
      <c r="C12" s="11"/>
      <c r="D12" s="11"/>
      <c r="E12" s="11"/>
      <c r="F12" s="11"/>
      <c r="G12" s="11"/>
      <c r="H12" s="10">
        <f>SUM(H5:H11)</f>
        <v>5832</v>
      </c>
    </row>
    <row r="13" spans="1:21" x14ac:dyDescent="0.25">
      <c r="K13" s="6"/>
      <c r="L13" s="6"/>
      <c r="M13" s="6"/>
      <c r="N13" s="6"/>
      <c r="O13" s="6"/>
      <c r="P13" s="6"/>
      <c r="Q13" s="6"/>
      <c r="R13" s="6"/>
      <c r="S13" s="6"/>
      <c r="T13" s="6"/>
      <c r="U13" s="6"/>
    </row>
    <row r="14" spans="1:21" ht="52.2" customHeight="1" x14ac:dyDescent="0.25">
      <c r="A14" s="28" t="s">
        <v>23</v>
      </c>
      <c r="B14" s="28"/>
      <c r="C14" s="28"/>
      <c r="D14" s="28"/>
      <c r="E14" s="28"/>
      <c r="F14" s="28"/>
      <c r="G14" s="28"/>
      <c r="H14" s="28"/>
      <c r="I14" s="6"/>
      <c r="J14" s="6"/>
    </row>
    <row r="15" spans="1:21" ht="18" thickBot="1" x14ac:dyDescent="0.3">
      <c r="A15" s="3" t="s">
        <v>3</v>
      </c>
      <c r="B15" s="3" t="s">
        <v>4</v>
      </c>
      <c r="C15" s="3" t="s">
        <v>5</v>
      </c>
      <c r="D15" s="3" t="s">
        <v>6</v>
      </c>
      <c r="E15" s="3"/>
      <c r="F15" s="3"/>
      <c r="G15" s="3" t="s">
        <v>7</v>
      </c>
      <c r="H15" s="3" t="s">
        <v>8</v>
      </c>
    </row>
    <row r="16" spans="1:21" ht="16.2" thickBot="1" x14ac:dyDescent="0.3">
      <c r="A16" s="4" t="s">
        <v>24</v>
      </c>
      <c r="B16" s="5">
        <v>0</v>
      </c>
      <c r="C16" s="5" t="s">
        <v>10</v>
      </c>
      <c r="D16" s="5" t="str">
        <f t="shared" ref="D16:D25" si="4">CONCATENATE(E16," ",F16)</f>
        <v>9,44 kWh/liter</v>
      </c>
      <c r="E16" s="5">
        <v>9.44</v>
      </c>
      <c r="F16" s="5" t="s">
        <v>11</v>
      </c>
      <c r="G16" s="5">
        <v>1</v>
      </c>
      <c r="H16" s="10">
        <f t="shared" ref="H16:H23" si="5">B16*E16*G16</f>
        <v>0</v>
      </c>
    </row>
    <row r="17" spans="1:8" ht="16.2" thickBot="1" x14ac:dyDescent="0.3">
      <c r="A17" s="4" t="s">
        <v>25</v>
      </c>
      <c r="B17" s="5"/>
      <c r="C17" s="5" t="s">
        <v>10</v>
      </c>
      <c r="D17" s="5" t="str">
        <f t="shared" si="4"/>
        <v>9,22 kWh/liter</v>
      </c>
      <c r="E17" s="5">
        <v>9.2200000000000006</v>
      </c>
      <c r="F17" s="5" t="s">
        <v>11</v>
      </c>
      <c r="G17" s="5">
        <v>1</v>
      </c>
      <c r="H17" s="10">
        <f t="shared" si="5"/>
        <v>0</v>
      </c>
    </row>
    <row r="18" spans="1:8" ht="16.2" thickBot="1" x14ac:dyDescent="0.3">
      <c r="A18" s="4" t="s">
        <v>26</v>
      </c>
      <c r="B18" s="5"/>
      <c r="C18" s="5" t="s">
        <v>10</v>
      </c>
      <c r="D18" s="5" t="str">
        <f t="shared" si="4"/>
        <v>6,48 kWh/liter</v>
      </c>
      <c r="E18" s="9">
        <f>ROUND(9.1*0.19+5.86*0.81,2)</f>
        <v>6.48</v>
      </c>
      <c r="F18" s="5" t="s">
        <v>11</v>
      </c>
      <c r="G18" s="5">
        <v>1</v>
      </c>
      <c r="H18" s="10">
        <f t="shared" si="5"/>
        <v>0</v>
      </c>
    </row>
    <row r="19" spans="1:8" ht="16.2" thickBot="1" x14ac:dyDescent="0.3">
      <c r="A19" s="4" t="s">
        <v>27</v>
      </c>
      <c r="B19" s="5"/>
      <c r="C19" s="5" t="s">
        <v>10</v>
      </c>
      <c r="D19" s="5" t="str">
        <f t="shared" si="4"/>
        <v>5,86 kWh/liter</v>
      </c>
      <c r="E19" s="5">
        <v>5.86</v>
      </c>
      <c r="F19" s="5" t="s">
        <v>11</v>
      </c>
      <c r="G19" s="5">
        <v>1</v>
      </c>
      <c r="H19" s="10">
        <f t="shared" si="5"/>
        <v>0</v>
      </c>
    </row>
    <row r="20" spans="1:8" ht="16.2" thickBot="1" x14ac:dyDescent="0.3">
      <c r="A20" s="4" t="s">
        <v>28</v>
      </c>
      <c r="B20" s="5"/>
      <c r="C20" s="5" t="s">
        <v>15</v>
      </c>
      <c r="D20" s="5" t="str">
        <f t="shared" si="4"/>
        <v>13,3 kWh/kg</v>
      </c>
      <c r="E20" s="5">
        <v>13.3</v>
      </c>
      <c r="F20" s="5" t="s">
        <v>16</v>
      </c>
      <c r="G20" s="5">
        <v>1</v>
      </c>
      <c r="H20" s="10">
        <f t="shared" si="5"/>
        <v>0</v>
      </c>
    </row>
    <row r="21" spans="1:8" ht="16.2" thickBot="1" x14ac:dyDescent="0.3">
      <c r="A21" s="4" t="s">
        <v>29</v>
      </c>
      <c r="B21" s="5"/>
      <c r="C21" s="5" t="s">
        <v>18</v>
      </c>
      <c r="D21" s="5" t="str">
        <f t="shared" si="4"/>
        <v>13,3 kWh/kg</v>
      </c>
      <c r="E21" s="5">
        <v>13.3</v>
      </c>
      <c r="F21" s="5" t="s">
        <v>16</v>
      </c>
      <c r="G21" s="5">
        <v>0.75</v>
      </c>
      <c r="H21" s="10">
        <f t="shared" si="5"/>
        <v>0</v>
      </c>
    </row>
    <row r="22" spans="1:8" ht="16.2" thickBot="1" x14ac:dyDescent="0.3">
      <c r="A22" s="4" t="s">
        <v>30</v>
      </c>
      <c r="B22" s="5"/>
      <c r="C22" s="5" t="s">
        <v>15</v>
      </c>
      <c r="D22" s="5" t="str">
        <f t="shared" si="4"/>
        <v>13,7 kWh/kg</v>
      </c>
      <c r="E22" s="5">
        <v>13.7</v>
      </c>
      <c r="F22" s="5" t="s">
        <v>16</v>
      </c>
      <c r="G22" s="5">
        <v>1</v>
      </c>
      <c r="H22" s="10">
        <f t="shared" si="5"/>
        <v>0</v>
      </c>
    </row>
    <row r="23" spans="1:8" ht="16.2" thickBot="1" x14ac:dyDescent="0.3">
      <c r="A23" s="4" t="s">
        <v>31</v>
      </c>
      <c r="B23" s="5"/>
      <c r="C23" s="5" t="s">
        <v>18</v>
      </c>
      <c r="D23" s="5" t="str">
        <f t="shared" si="4"/>
        <v>13,7 kWh/kg</v>
      </c>
      <c r="E23" s="5">
        <v>13.7</v>
      </c>
      <c r="F23" s="5" t="s">
        <v>16</v>
      </c>
      <c r="G23" s="5">
        <v>0.75</v>
      </c>
      <c r="H23" s="10">
        <f t="shared" si="5"/>
        <v>0</v>
      </c>
    </row>
    <row r="24" spans="1:8" ht="16.2" thickBot="1" x14ac:dyDescent="0.3">
      <c r="A24" s="4" t="s">
        <v>32</v>
      </c>
      <c r="B24" s="5"/>
      <c r="C24" s="5" t="s">
        <v>20</v>
      </c>
      <c r="D24" s="5" t="str">
        <f t="shared" si="4"/>
        <v>1 kWh/kWh</v>
      </c>
      <c r="E24" s="5">
        <v>1</v>
      </c>
      <c r="F24" s="5" t="s">
        <v>21</v>
      </c>
      <c r="G24" s="5">
        <v>3</v>
      </c>
      <c r="H24" s="10">
        <f>B24*E24*G24</f>
        <v>0</v>
      </c>
    </row>
    <row r="25" spans="1:8" ht="16.2" thickBot="1" x14ac:dyDescent="0.3">
      <c r="A25" s="4" t="s">
        <v>33</v>
      </c>
      <c r="B25" s="5"/>
      <c r="C25" s="5" t="s">
        <v>15</v>
      </c>
      <c r="D25" s="5" t="str">
        <f t="shared" si="4"/>
        <v>33 kWh/kg</v>
      </c>
      <c r="E25" s="5">
        <v>33</v>
      </c>
      <c r="F25" s="5" t="s">
        <v>16</v>
      </c>
      <c r="G25" s="5">
        <v>1</v>
      </c>
      <c r="H25" s="10">
        <f t="shared" ref="H25" si="6">B25*E25*G25</f>
        <v>0</v>
      </c>
    </row>
    <row r="26" spans="1:8" ht="16.2" thickBot="1" x14ac:dyDescent="0.3">
      <c r="A26" s="4" t="s">
        <v>0</v>
      </c>
      <c r="B26" s="11"/>
      <c r="C26" s="11"/>
      <c r="D26" s="11"/>
      <c r="E26" s="11"/>
      <c r="F26" s="11"/>
      <c r="G26" s="11"/>
      <c r="H26" s="10">
        <f>SUM(H16:H25)</f>
        <v>0</v>
      </c>
    </row>
    <row r="28" spans="1:8" ht="23.4" thickBot="1" x14ac:dyDescent="0.3">
      <c r="A28" s="2" t="s">
        <v>39</v>
      </c>
      <c r="B28" s="2"/>
      <c r="C28" s="2"/>
      <c r="D28" s="2"/>
    </row>
    <row r="29" spans="1:8" ht="22.2" thickTop="1" thickBot="1" x14ac:dyDescent="0.45">
      <c r="A29" s="3" t="s">
        <v>35</v>
      </c>
      <c r="B29" s="12">
        <f>IF(H12+H26&gt;0,H26/(H12+H26)," ")</f>
        <v>0</v>
      </c>
      <c r="C29" s="26" t="str">
        <f>IF(B29&gt;=20%,"Kravet nått", "Kravet ej nått")</f>
        <v>Kravet ej nått</v>
      </c>
      <c r="D29" s="27"/>
    </row>
  </sheetData>
  <mergeCells count="2">
    <mergeCell ref="C29:D29"/>
    <mergeCell ref="A14:H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E11D-472B-4583-B380-F39E483273E6}">
  <dimension ref="A1:R29"/>
  <sheetViews>
    <sheetView tabSelected="1" zoomScale="79" workbookViewId="0">
      <selection activeCell="M25" sqref="M25"/>
    </sheetView>
  </sheetViews>
  <sheetFormatPr defaultRowHeight="13.8" x14ac:dyDescent="0.25"/>
  <cols>
    <col min="1" max="1" width="24.59765625" customWidth="1"/>
    <col min="3" max="3" width="8.8984375" customWidth="1"/>
    <col min="4" max="4" width="15.296875" customWidth="1"/>
    <col min="5" max="5" width="6.3984375" hidden="1" customWidth="1"/>
    <col min="6" max="6" width="8.8984375" hidden="1" customWidth="1"/>
    <col min="7" max="7" width="10" bestFit="1" customWidth="1"/>
    <col min="8" max="8" width="16.59765625" customWidth="1"/>
  </cols>
  <sheetData>
    <row r="1" spans="1:18" ht="22.8" x14ac:dyDescent="0.25">
      <c r="A1" s="1" t="s">
        <v>1</v>
      </c>
    </row>
    <row r="3" spans="1:18" s="6" customFormat="1" ht="23.4" thickBot="1" x14ac:dyDescent="0.3">
      <c r="A3" s="2" t="s">
        <v>2</v>
      </c>
      <c r="B3" s="2"/>
      <c r="C3" s="2"/>
      <c r="D3" s="2"/>
      <c r="E3" s="2"/>
      <c r="F3" s="2"/>
      <c r="G3" s="2"/>
      <c r="H3" s="2"/>
    </row>
    <row r="4" spans="1:18" ht="18.600000000000001" thickTop="1" thickBot="1" x14ac:dyDescent="0.3">
      <c r="A4" s="3" t="s">
        <v>3</v>
      </c>
      <c r="B4" s="3" t="s">
        <v>4</v>
      </c>
      <c r="C4" s="3" t="s">
        <v>5</v>
      </c>
      <c r="D4" s="3" t="s">
        <v>6</v>
      </c>
      <c r="E4" s="3"/>
      <c r="F4" s="3"/>
      <c r="G4" s="3" t="s">
        <v>7</v>
      </c>
      <c r="H4" s="3" t="s">
        <v>8</v>
      </c>
    </row>
    <row r="5" spans="1:18" ht="16.2" thickBot="1" x14ac:dyDescent="0.3">
      <c r="A5" s="4" t="s">
        <v>9</v>
      </c>
      <c r="B5" s="5">
        <v>350</v>
      </c>
      <c r="C5" s="5" t="s">
        <v>10</v>
      </c>
      <c r="D5" s="5" t="str">
        <f t="shared" ref="D5:D9" si="0">CONCATENATE(E5," ",F5)</f>
        <v>9,72 kWh/liter</v>
      </c>
      <c r="E5" s="9">
        <f>ROUND(9.8*(1-0.206)+9.44*0.161+9.22*(0.206-0.161),2)</f>
        <v>9.7200000000000006</v>
      </c>
      <c r="F5" s="5" t="s">
        <v>11</v>
      </c>
      <c r="G5" s="5">
        <v>1</v>
      </c>
      <c r="H5" s="10">
        <f t="shared" ref="H5:H9" si="1">B5*E5*G5</f>
        <v>3402</v>
      </c>
      <c r="K5" s="5"/>
    </row>
    <row r="6" spans="1:18" ht="16.2" thickBot="1" x14ac:dyDescent="0.3">
      <c r="A6" s="4" t="s">
        <v>12</v>
      </c>
      <c r="B6" s="5"/>
      <c r="C6" s="5" t="s">
        <v>10</v>
      </c>
      <c r="D6" s="5" t="str">
        <f t="shared" si="0"/>
        <v>8,95 kWh/liter</v>
      </c>
      <c r="E6" s="9">
        <f>ROUND(9.1*0.953+5.86*0.047,2)</f>
        <v>8.9499999999999993</v>
      </c>
      <c r="F6" s="5" t="s">
        <v>11</v>
      </c>
      <c r="G6" s="5">
        <v>1</v>
      </c>
      <c r="H6" s="10">
        <f t="shared" si="1"/>
        <v>0</v>
      </c>
    </row>
    <row r="7" spans="1:18" ht="16.2" thickBot="1" x14ac:dyDescent="0.3">
      <c r="A7" s="4" t="s">
        <v>13</v>
      </c>
      <c r="B7" s="5"/>
      <c r="C7" s="5" t="s">
        <v>10</v>
      </c>
      <c r="D7" s="5" t="str">
        <f t="shared" si="0"/>
        <v>8,53 kWh/liter</v>
      </c>
      <c r="E7" s="9">
        <f>ROUND(8.53,2)</f>
        <v>8.5299999999999994</v>
      </c>
      <c r="F7" s="5" t="s">
        <v>11</v>
      </c>
      <c r="G7" s="5">
        <v>1</v>
      </c>
      <c r="H7" s="10">
        <f t="shared" si="1"/>
        <v>0</v>
      </c>
    </row>
    <row r="8" spans="1:18" ht="16.2" thickBot="1" x14ac:dyDescent="0.3">
      <c r="A8" s="4" t="s">
        <v>14</v>
      </c>
      <c r="B8" s="5"/>
      <c r="C8" s="5" t="s">
        <v>15</v>
      </c>
      <c r="D8" s="5" t="str">
        <f t="shared" si="0"/>
        <v>13,3 kWh/kg</v>
      </c>
      <c r="E8" s="9">
        <v>13.3</v>
      </c>
      <c r="F8" s="5" t="s">
        <v>16</v>
      </c>
      <c r="G8" s="5">
        <v>1</v>
      </c>
      <c r="H8" s="10">
        <f t="shared" si="1"/>
        <v>0</v>
      </c>
    </row>
    <row r="9" spans="1:18" ht="16.2" thickBot="1" x14ac:dyDescent="0.3">
      <c r="A9" s="4" t="s">
        <v>17</v>
      </c>
      <c r="B9" s="5"/>
      <c r="C9" s="5" t="s">
        <v>18</v>
      </c>
      <c r="D9" s="5" t="str">
        <f t="shared" si="0"/>
        <v>13,7 kWh/kg</v>
      </c>
      <c r="E9" s="9">
        <v>13.7</v>
      </c>
      <c r="F9" s="5" t="s">
        <v>16</v>
      </c>
      <c r="G9" s="5">
        <v>1</v>
      </c>
      <c r="H9" s="10">
        <f t="shared" si="1"/>
        <v>0</v>
      </c>
    </row>
    <row r="10" spans="1:18" ht="16.2" thickBot="1" x14ac:dyDescent="0.3">
      <c r="A10" s="4" t="s">
        <v>19</v>
      </c>
      <c r="B10" s="5">
        <v>0</v>
      </c>
      <c r="C10" s="5" t="s">
        <v>20</v>
      </c>
      <c r="D10" s="5" t="str">
        <f>CONCATENATE(E10," ",F10)</f>
        <v>1 kWh/kWh</v>
      </c>
      <c r="E10" s="9">
        <v>1</v>
      </c>
      <c r="F10" s="5" t="s">
        <v>21</v>
      </c>
      <c r="G10" s="5">
        <v>3</v>
      </c>
      <c r="H10" s="10">
        <f>B10*E10*G10</f>
        <v>0</v>
      </c>
    </row>
    <row r="11" spans="1:18" ht="16.2" thickBot="1" x14ac:dyDescent="0.3">
      <c r="A11" s="4" t="s">
        <v>22</v>
      </c>
      <c r="B11" s="5"/>
      <c r="C11" s="5" t="s">
        <v>15</v>
      </c>
      <c r="D11" s="5" t="str">
        <f t="shared" ref="D11" si="2">CONCATENATE(E11," ",F11)</f>
        <v>33 kWh/kg</v>
      </c>
      <c r="E11" s="9">
        <v>33</v>
      </c>
      <c r="F11" s="5" t="s">
        <v>16</v>
      </c>
      <c r="G11" s="5">
        <v>1</v>
      </c>
      <c r="H11" s="10">
        <f t="shared" ref="H11" si="3">B11*E11*G11</f>
        <v>0</v>
      </c>
    </row>
    <row r="12" spans="1:18" ht="16.2" thickBot="1" x14ac:dyDescent="0.3">
      <c r="A12" s="4" t="s">
        <v>0</v>
      </c>
      <c r="B12" s="11"/>
      <c r="C12" s="11"/>
      <c r="D12" s="11"/>
      <c r="E12" s="11"/>
      <c r="F12" s="11"/>
      <c r="G12" s="11"/>
      <c r="H12" s="10">
        <f>SUM(H5:H11)</f>
        <v>3402</v>
      </c>
    </row>
    <row r="14" spans="1:18" s="6" customFormat="1" ht="23.4" thickBot="1" x14ac:dyDescent="0.3">
      <c r="A14" s="2" t="s">
        <v>23</v>
      </c>
    </row>
    <row r="15" spans="1:18" ht="24" thickTop="1" thickBot="1" x14ac:dyDescent="0.3">
      <c r="A15" s="3" t="s">
        <v>3</v>
      </c>
      <c r="B15" s="3" t="s">
        <v>4</v>
      </c>
      <c r="C15" s="3" t="s">
        <v>5</v>
      </c>
      <c r="D15" s="3" t="s">
        <v>6</v>
      </c>
      <c r="E15" s="3"/>
      <c r="F15" s="3"/>
      <c r="G15" s="3" t="s">
        <v>7</v>
      </c>
      <c r="H15" s="3" t="s">
        <v>8</v>
      </c>
      <c r="M15" s="1"/>
      <c r="N15" s="1"/>
      <c r="O15" s="1"/>
      <c r="P15" s="1"/>
      <c r="Q15" s="1"/>
      <c r="R15" s="1"/>
    </row>
    <row r="16" spans="1:18" ht="16.2" thickBot="1" x14ac:dyDescent="0.3">
      <c r="A16" s="4" t="s">
        <v>24</v>
      </c>
      <c r="B16" s="5">
        <v>100</v>
      </c>
      <c r="C16" s="5" t="s">
        <v>10</v>
      </c>
      <c r="D16" s="5" t="str">
        <f t="shared" ref="D16:D25" si="4">CONCATENATE(E16," ",F16)</f>
        <v>9,44 kWh/liter</v>
      </c>
      <c r="E16" s="5">
        <v>9.44</v>
      </c>
      <c r="F16" s="5" t="s">
        <v>11</v>
      </c>
      <c r="G16" s="5">
        <v>1</v>
      </c>
      <c r="H16" s="10">
        <f t="shared" ref="H16:H23" si="5">B16*E16*G16</f>
        <v>944</v>
      </c>
    </row>
    <row r="17" spans="1:8" ht="16.2" thickBot="1" x14ac:dyDescent="0.3">
      <c r="A17" s="4" t="s">
        <v>25</v>
      </c>
      <c r="B17" s="5"/>
      <c r="C17" s="5" t="s">
        <v>10</v>
      </c>
      <c r="D17" s="5" t="str">
        <f t="shared" si="4"/>
        <v>9,22 kWh/liter</v>
      </c>
      <c r="E17" s="5">
        <v>9.2200000000000006</v>
      </c>
      <c r="F17" s="5" t="s">
        <v>11</v>
      </c>
      <c r="G17" s="5">
        <v>1</v>
      </c>
      <c r="H17" s="10">
        <f t="shared" si="5"/>
        <v>0</v>
      </c>
    </row>
    <row r="18" spans="1:8" ht="16.2" thickBot="1" x14ac:dyDescent="0.3">
      <c r="A18" s="4" t="s">
        <v>26</v>
      </c>
      <c r="B18" s="5"/>
      <c r="C18" s="5" t="s">
        <v>10</v>
      </c>
      <c r="D18" s="5" t="str">
        <f t="shared" si="4"/>
        <v>6,48 kWh/liter</v>
      </c>
      <c r="E18" s="9">
        <f>ROUND(9.1*0.19+5.86*0.81,2)</f>
        <v>6.48</v>
      </c>
      <c r="F18" s="5" t="s">
        <v>11</v>
      </c>
      <c r="G18" s="5">
        <v>1</v>
      </c>
      <c r="H18" s="10">
        <f t="shared" si="5"/>
        <v>0</v>
      </c>
    </row>
    <row r="19" spans="1:8" ht="16.2" thickBot="1" x14ac:dyDescent="0.3">
      <c r="A19" s="4" t="s">
        <v>27</v>
      </c>
      <c r="B19" s="5"/>
      <c r="C19" s="5" t="s">
        <v>10</v>
      </c>
      <c r="D19" s="5" t="str">
        <f t="shared" si="4"/>
        <v>5,86 kWh/liter</v>
      </c>
      <c r="E19" s="5">
        <v>5.86</v>
      </c>
      <c r="F19" s="5" t="s">
        <v>11</v>
      </c>
      <c r="G19" s="5">
        <v>1</v>
      </c>
      <c r="H19" s="10">
        <f t="shared" si="5"/>
        <v>0</v>
      </c>
    </row>
    <row r="20" spans="1:8" ht="16.2" thickBot="1" x14ac:dyDescent="0.3">
      <c r="A20" s="4" t="s">
        <v>28</v>
      </c>
      <c r="B20" s="5"/>
      <c r="C20" s="5" t="s">
        <v>15</v>
      </c>
      <c r="D20" s="5" t="str">
        <f t="shared" si="4"/>
        <v>13,3 kWh/kg</v>
      </c>
      <c r="E20" s="5">
        <v>13.3</v>
      </c>
      <c r="F20" s="5" t="s">
        <v>16</v>
      </c>
      <c r="G20" s="5">
        <v>1</v>
      </c>
      <c r="H20" s="10">
        <f t="shared" si="5"/>
        <v>0</v>
      </c>
    </row>
    <row r="21" spans="1:8" ht="16.2" thickBot="1" x14ac:dyDescent="0.3">
      <c r="A21" s="4" t="s">
        <v>29</v>
      </c>
      <c r="B21" s="5"/>
      <c r="C21" s="5" t="s">
        <v>18</v>
      </c>
      <c r="D21" s="5" t="str">
        <f t="shared" si="4"/>
        <v>13,3 kWh/kg</v>
      </c>
      <c r="E21" s="5">
        <v>13.3</v>
      </c>
      <c r="F21" s="5" t="s">
        <v>16</v>
      </c>
      <c r="G21" s="5">
        <v>0.75</v>
      </c>
      <c r="H21" s="10">
        <f t="shared" si="5"/>
        <v>0</v>
      </c>
    </row>
    <row r="22" spans="1:8" ht="16.2" thickBot="1" x14ac:dyDescent="0.3">
      <c r="A22" s="4" t="s">
        <v>30</v>
      </c>
      <c r="B22" s="5"/>
      <c r="C22" s="5" t="s">
        <v>15</v>
      </c>
      <c r="D22" s="5" t="str">
        <f t="shared" si="4"/>
        <v>13,7 kWh/kg</v>
      </c>
      <c r="E22" s="5">
        <v>13.7</v>
      </c>
      <c r="F22" s="5" t="s">
        <v>16</v>
      </c>
      <c r="G22" s="5">
        <v>1</v>
      </c>
      <c r="H22" s="10">
        <f t="shared" si="5"/>
        <v>0</v>
      </c>
    </row>
    <row r="23" spans="1:8" ht="16.2" thickBot="1" x14ac:dyDescent="0.3">
      <c r="A23" s="4" t="s">
        <v>31</v>
      </c>
      <c r="B23" s="5"/>
      <c r="C23" s="5" t="s">
        <v>18</v>
      </c>
      <c r="D23" s="5" t="str">
        <f t="shared" si="4"/>
        <v>13,7 kWh/kg</v>
      </c>
      <c r="E23" s="5">
        <v>13.7</v>
      </c>
      <c r="F23" s="5" t="s">
        <v>16</v>
      </c>
      <c r="G23" s="5">
        <v>0.75</v>
      </c>
      <c r="H23" s="10">
        <f t="shared" si="5"/>
        <v>0</v>
      </c>
    </row>
    <row r="24" spans="1:8" ht="16.2" thickBot="1" x14ac:dyDescent="0.3">
      <c r="A24" s="4" t="s">
        <v>32</v>
      </c>
      <c r="B24" s="5"/>
      <c r="C24" s="5" t="s">
        <v>20</v>
      </c>
      <c r="D24" s="5" t="str">
        <f t="shared" si="4"/>
        <v>1 kWh/kWh</v>
      </c>
      <c r="E24" s="5">
        <v>1</v>
      </c>
      <c r="F24" s="5" t="s">
        <v>21</v>
      </c>
      <c r="G24" s="5">
        <v>3</v>
      </c>
      <c r="H24" s="10">
        <f>B24*E24*G24</f>
        <v>0</v>
      </c>
    </row>
    <row r="25" spans="1:8" ht="16.2" thickBot="1" x14ac:dyDescent="0.3">
      <c r="A25" s="4" t="s">
        <v>33</v>
      </c>
      <c r="B25" s="5"/>
      <c r="C25" s="5" t="s">
        <v>15</v>
      </c>
      <c r="D25" s="5" t="str">
        <f t="shared" si="4"/>
        <v>33 kWh/kg</v>
      </c>
      <c r="E25" s="5">
        <v>33</v>
      </c>
      <c r="F25" s="5" t="s">
        <v>16</v>
      </c>
      <c r="G25" s="5">
        <v>1</v>
      </c>
      <c r="H25" s="10">
        <f t="shared" ref="H25" si="6">B25*E25*G25</f>
        <v>0</v>
      </c>
    </row>
    <row r="26" spans="1:8" ht="16.2" thickBot="1" x14ac:dyDescent="0.3">
      <c r="A26" s="4" t="s">
        <v>0</v>
      </c>
      <c r="B26" s="11"/>
      <c r="C26" s="11"/>
      <c r="D26" s="11"/>
      <c r="E26" s="11"/>
      <c r="F26" s="11"/>
      <c r="G26" s="11"/>
      <c r="H26" s="10">
        <f>SUM(H16:H25)</f>
        <v>944</v>
      </c>
    </row>
    <row r="28" spans="1:8" ht="23.4" thickBot="1" x14ac:dyDescent="0.3">
      <c r="A28" s="2" t="s">
        <v>39</v>
      </c>
      <c r="B28" s="2"/>
      <c r="C28" s="2"/>
      <c r="D28" s="2"/>
    </row>
    <row r="29" spans="1:8" ht="22.2" thickTop="1" thickBot="1" x14ac:dyDescent="0.45">
      <c r="A29" s="3" t="s">
        <v>35</v>
      </c>
      <c r="B29" s="12">
        <f>IF(H12+H26&gt;0,H26/(H12+H26)," ")</f>
        <v>0.21721122871606074</v>
      </c>
      <c r="C29" s="26" t="str">
        <f>IF(B29&gt;=20%,"Kravet nått", "Kravet ej nått")</f>
        <v>Kravet nått</v>
      </c>
      <c r="D29" s="27"/>
    </row>
  </sheetData>
  <mergeCells count="1">
    <mergeCell ref="C29:D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Drivmedelsberäkning</vt:lpstr>
      <vt:lpstr>Fyll i här</vt:lpstr>
      <vt:lpstr>Exempel 1</vt:lpstr>
      <vt:lpstr>Exempel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Grundmall (Excell)</dc:title>
  <dc:creator>therese.balchman@trafikkontoret.goteborg.se</dc:creator>
  <cp:lastModifiedBy>Therese Balchman</cp:lastModifiedBy>
  <cp:lastPrinted>2019-10-03T14:21:24Z</cp:lastPrinted>
  <dcterms:created xsi:type="dcterms:W3CDTF">2019-08-16T07:16:27Z</dcterms:created>
  <dcterms:modified xsi:type="dcterms:W3CDTF">2021-09-10T11:53:49Z</dcterms:modified>
</cp:coreProperties>
</file>