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goteborgonline.sharepoint.com/sites/l85d/Delade dokument/Förvaltning och utveckling/01 Versionsuppdatering/Uppdatering 230426/3 Dokument/2 Klart efter refgrupp_UTAN MARKERING/"/>
    </mc:Choice>
  </mc:AlternateContent>
  <xr:revisionPtr revIDLastSave="0" documentId="8_{01A916DD-EEB3-4CC1-AA11-674CFCE21CBD}" xr6:coauthVersionLast="47" xr6:coauthVersionMax="47" xr10:uidLastSave="{00000000-0000-0000-0000-000000000000}"/>
  <bookViews>
    <workbookView xWindow="-120" yWindow="-120" windowWidth="29040" windowHeight="15840" xr2:uid="{F3ADC6CB-7D51-48E4-A537-D3C6D8CA1042}"/>
  </bookViews>
  <sheets>
    <sheet name="Drivmedelsberäkning" sheetId="6" r:id="rId1"/>
    <sheet name="Fyll i här" sheetId="3" r:id="rId2"/>
    <sheet name="Exempel 1" sheetId="4" r:id="rId3"/>
    <sheet name="Exempel 2"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5" i="5" l="1"/>
  <c r="D25" i="5"/>
  <c r="H24" i="5"/>
  <c r="D24" i="5"/>
  <c r="H23" i="5"/>
  <c r="D23" i="5"/>
  <c r="H22" i="5"/>
  <c r="D22" i="5"/>
  <c r="H21" i="5"/>
  <c r="D21" i="5"/>
  <c r="H20" i="5"/>
  <c r="D20" i="5"/>
  <c r="H19" i="5"/>
  <c r="D19" i="5"/>
  <c r="H18" i="5"/>
  <c r="E18" i="5"/>
  <c r="D18" i="5" s="1"/>
  <c r="H17" i="5"/>
  <c r="D17" i="5"/>
  <c r="H16" i="5"/>
  <c r="H26" i="5" s="1"/>
  <c r="D16" i="5"/>
  <c r="H11" i="5"/>
  <c r="D11" i="5"/>
  <c r="H10" i="5"/>
  <c r="D10" i="5"/>
  <c r="H9" i="5"/>
  <c r="D9" i="5"/>
  <c r="H8" i="5"/>
  <c r="D8" i="5"/>
  <c r="E7" i="5"/>
  <c r="D7" i="5" s="1"/>
  <c r="E6" i="5"/>
  <c r="H6" i="5" s="1"/>
  <c r="H5" i="5"/>
  <c r="E5" i="5"/>
  <c r="D5" i="5"/>
  <c r="H25" i="4"/>
  <c r="D25" i="4"/>
  <c r="H24" i="4"/>
  <c r="D24" i="4"/>
  <c r="H23" i="4"/>
  <c r="D23" i="4"/>
  <c r="H22" i="4"/>
  <c r="D22" i="4"/>
  <c r="H21" i="4"/>
  <c r="D21" i="4"/>
  <c r="H20" i="4"/>
  <c r="D20" i="4"/>
  <c r="H19" i="4"/>
  <c r="D19" i="4"/>
  <c r="E18" i="4"/>
  <c r="H18" i="4" s="1"/>
  <c r="H17" i="4"/>
  <c r="D17" i="4"/>
  <c r="H16" i="4"/>
  <c r="D16" i="4"/>
  <c r="H11" i="4"/>
  <c r="D11" i="4"/>
  <c r="H10" i="4"/>
  <c r="D10" i="4"/>
  <c r="H9" i="4"/>
  <c r="D9" i="4"/>
  <c r="H8" i="4"/>
  <c r="D8" i="4"/>
  <c r="E7" i="4"/>
  <c r="H7" i="4" s="1"/>
  <c r="E6" i="4"/>
  <c r="H6" i="4" s="1"/>
  <c r="E5" i="4"/>
  <c r="D5" i="4" s="1"/>
  <c r="H25" i="3"/>
  <c r="D25" i="3"/>
  <c r="H24" i="3"/>
  <c r="D24" i="3"/>
  <c r="H23" i="3"/>
  <c r="D23" i="3"/>
  <c r="H22" i="3"/>
  <c r="D22" i="3"/>
  <c r="H21" i="3"/>
  <c r="D21" i="3"/>
  <c r="H20" i="3"/>
  <c r="D20" i="3"/>
  <c r="H19" i="3"/>
  <c r="D19" i="3"/>
  <c r="E18" i="3"/>
  <c r="D18" i="3" s="1"/>
  <c r="H17" i="3"/>
  <c r="D17" i="3"/>
  <c r="H16" i="3"/>
  <c r="D16" i="3"/>
  <c r="H11" i="3"/>
  <c r="D11" i="3"/>
  <c r="H10" i="3"/>
  <c r="D10" i="3"/>
  <c r="H9" i="3"/>
  <c r="D9" i="3"/>
  <c r="H8" i="3"/>
  <c r="D8" i="3"/>
  <c r="E7" i="3"/>
  <c r="D7" i="3" s="1"/>
  <c r="E6" i="3"/>
  <c r="H6" i="3" s="1"/>
  <c r="E5" i="3"/>
  <c r="H5" i="3" s="1"/>
  <c r="H7" i="5" l="1"/>
  <c r="H12" i="5" s="1"/>
  <c r="B29" i="5" s="1"/>
  <c r="C29" i="5" s="1"/>
  <c r="D6" i="5"/>
  <c r="D6" i="4"/>
  <c r="D5" i="3"/>
  <c r="H26" i="4"/>
  <c r="H5" i="4"/>
  <c r="H12" i="4" s="1"/>
  <c r="B29" i="4" s="1"/>
  <c r="C29" i="4" s="1"/>
  <c r="D7" i="4"/>
  <c r="D18" i="4"/>
  <c r="D6" i="3"/>
  <c r="H7" i="3"/>
  <c r="H12" i="3" s="1"/>
  <c r="H18" i="3"/>
  <c r="H26" i="3" s="1"/>
  <c r="B30" i="3" l="1"/>
  <c r="C30" i="3" s="1"/>
</calcChain>
</file>

<file path=xl/sharedStrings.xml><?xml version="1.0" encoding="utf-8"?>
<sst xmlns="http://schemas.openxmlformats.org/spreadsheetml/2006/main" count="227" uniqueCount="60">
  <si>
    <t>Summa</t>
  </si>
  <si>
    <t>Drivmedel till fordon och arbetsmaskiner</t>
  </si>
  <si>
    <t>A - Konventionell el och konventionella drivmedel som inte omfattas av B nedan</t>
  </si>
  <si>
    <t>Drivmedel</t>
  </si>
  <si>
    <t>Mängd</t>
  </si>
  <si>
    <t>Enhet</t>
  </si>
  <si>
    <t>Omräkningsfaktor</t>
  </si>
  <si>
    <t>Uppräkning</t>
  </si>
  <si>
    <t>Energimängd (kWh)</t>
  </si>
  <si>
    <t>Diesel, även sådan som innehåller inblandning av biodrivmedel</t>
  </si>
  <si>
    <t>Liter</t>
  </si>
  <si>
    <t>kWh/liter</t>
  </si>
  <si>
    <t>Bensin, även sådan som innehåller inblandning av biodrivmedel</t>
  </si>
  <si>
    <t>Alkylatbensin</t>
  </si>
  <si>
    <t>Naturgas/100% fossil fordonsgas (gas)</t>
  </si>
  <si>
    <t>Kg</t>
  </si>
  <si>
    <t>kWh/kg</t>
  </si>
  <si>
    <t>Naturgas/100% fossil fordonsgas (flytande)</t>
  </si>
  <si>
    <t>kg</t>
  </si>
  <si>
    <t>El från icke förnybara energikällor</t>
  </si>
  <si>
    <t>kWh</t>
  </si>
  <si>
    <t>kWh/kWh</t>
  </si>
  <si>
    <t>Vätgas från icke förnybara källor</t>
  </si>
  <si>
    <t>B- El från förnybara energikällor  och/eller hållbara höginblandade och hållbara rena biodrivmedel  som inte omfattas av reduktionsplikt</t>
  </si>
  <si>
    <t>HVO 100%</t>
  </si>
  <si>
    <t>RME eller annan FAME 100%</t>
  </si>
  <si>
    <t>E85</t>
  </si>
  <si>
    <t>ED95</t>
  </si>
  <si>
    <t>Biogas 100% förnybar (gas)</t>
  </si>
  <si>
    <t>Fordonsgas mix (gas)</t>
  </si>
  <si>
    <t>Biogas 100% förnybar (flytande)</t>
  </si>
  <si>
    <t>Fordonsgas mix (flytande)</t>
  </si>
  <si>
    <t>El från förnybara energikällor</t>
  </si>
  <si>
    <t>Vätgas från förnybara källor</t>
  </si>
  <si>
    <t xml:space="preserve">Energiandel el från förnybara energikällor  och/eller hållbara höginblandade och hållbara rena biodrivmedel  som inte omfattas av reduktionsplikt </t>
  </si>
  <si>
    <t>B/(A+B)</t>
  </si>
  <si>
    <t>Diesel, även sådan som
innehåller inblandning av biodrivmedel</t>
  </si>
  <si>
    <t>Bensin, även sådan som
innehåller inblandning av biodrivmedel</t>
  </si>
  <si>
    <t>B- El från förnybara energikällor  och/eller hållbara höginblandade och hållbara rena biodrivmedel som inte omfattas av reduktionsplikt</t>
  </si>
  <si>
    <t>Energiandel el från förnybara energikällor  och/eller hållbara höginblandade och hållbara rena biodrivmedel  som inte omfattas av reduktionsplikt</t>
  </si>
  <si>
    <t>Förklaring till drivmedelsmall och beräkning av förnybar andel drivmedel i entreprenader.</t>
  </si>
  <si>
    <t>Syftet med drivmedelskalkylen är att få en beräkning av använda mängder drivmedel och andel inblandning av förnybar energi och/eller hållbara höginblandade och hållbara rena biodrivmedel.</t>
  </si>
  <si>
    <t>Beräkningen sker igenom angiven förbrukad mängd räknas om till energi i kWh, genom en omräkningsfaktor.</t>
  </si>
  <si>
    <t>Del A - Konventionell el och konventionella drivmedel som omfattas av reduktionsplikten.</t>
  </si>
  <si>
    <t>Del B - El från förnybara energikällor och/eller hållbara höginblandade och hållbara rena biodrivmedel som inte omfattas av reduktionsplikten.</t>
  </si>
  <si>
    <t>Resultat:</t>
  </si>
  <si>
    <t>Kalkylen räknar ut energiandel el från förnybara energikällor  och/eller hållbara höginblandade och hållbara rena biodrivmedel som inte omfattas av reduktionsplikt .</t>
  </si>
  <si>
    <t>Andel inblandning anges direkt i procent %. För att uppfylla kravet måste andelen vara minst 20%.</t>
  </si>
  <si>
    <t>Användningsområde:</t>
  </si>
  <si>
    <r>
      <t xml:space="preserve">Drivmedelskalkylen kan användas som ett </t>
    </r>
    <r>
      <rPr>
        <b/>
        <sz val="11"/>
        <color theme="1"/>
        <rFont val="Arial"/>
        <family val="2"/>
        <scheme val="minor"/>
      </rPr>
      <t>uppföljningsverktyg</t>
    </r>
    <r>
      <rPr>
        <sz val="11"/>
        <color theme="1"/>
        <rFont val="Arial"/>
        <family val="2"/>
        <scheme val="minor"/>
      </rPr>
      <t xml:space="preserve"> till att beräkna förbrukade drivmedel både under entreprenadens gång och för en slutredovisning.</t>
    </r>
  </si>
  <si>
    <r>
      <t xml:space="preserve">Drivmedelskalkylen kan också utgöra ett </t>
    </r>
    <r>
      <rPr>
        <b/>
        <sz val="11"/>
        <color theme="1"/>
        <rFont val="Arial"/>
        <family val="2"/>
        <scheme val="minor"/>
      </rPr>
      <t>budgetverktyg</t>
    </r>
    <r>
      <rPr>
        <sz val="11"/>
        <color theme="1"/>
        <rFont val="Arial"/>
        <family val="2"/>
        <scheme val="minor"/>
      </rPr>
      <t xml:space="preserve"> för en beräkning av tilltänkta drivmedel, åtgång och fördelning.</t>
    </r>
  </si>
  <si>
    <t>Källa omräkningsfaktor/energiinnehåll (kWh):</t>
  </si>
  <si>
    <t>Energimyndigheten</t>
  </si>
  <si>
    <t>https://www.miljofordon.se/bilar/miljoepaaverkan/</t>
  </si>
  <si>
    <t>Drivmedelsbolagen.</t>
  </si>
  <si>
    <t>Syfte:</t>
  </si>
  <si>
    <t>Diesel, även sådan som innehåller
inblandning av biodrivmedel</t>
  </si>
  <si>
    <t>Bensin, även sådan som innehåller 
inblandning av biodrivmedel</t>
  </si>
  <si>
    <t>Bilaga 4 Drivmedel till fordon och arbetsmaskiner</t>
  </si>
  <si>
    <t>Version: 2023-04-26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</si>
</sst>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Arial"/>
      <family val="2"/>
      <scheme val="minor"/>
    </font>
    <font>
      <sz val="11"/>
      <color theme="1"/>
      <name val="Arial"/>
      <family val="2"/>
      <scheme val="minor"/>
    </font>
    <font>
      <b/>
      <sz val="11"/>
      <color theme="0"/>
      <name val="Arial"/>
      <family val="2"/>
      <scheme val="minor"/>
    </font>
    <font>
      <b/>
      <sz val="11"/>
      <color theme="1"/>
      <name val="Arial"/>
      <family val="2"/>
      <scheme val="minor"/>
    </font>
    <font>
      <sz val="18"/>
      <color theme="1"/>
      <name val="Arial"/>
      <family val="2"/>
      <scheme val="major"/>
    </font>
    <font>
      <sz val="11"/>
      <name val="Arial"/>
      <family val="2"/>
      <scheme val="minor"/>
    </font>
    <font>
      <b/>
      <sz val="11"/>
      <name val="Arial"/>
      <family val="2"/>
      <scheme val="minor"/>
    </font>
    <font>
      <sz val="11"/>
      <color rgb="FF005799"/>
      <name val="Arial"/>
      <family val="2"/>
      <scheme val="minor"/>
    </font>
    <font>
      <sz val="11"/>
      <color rgb="FFAD1D24"/>
      <name val="Arial"/>
      <family val="2"/>
      <scheme val="minor"/>
    </font>
    <font>
      <b/>
      <sz val="10"/>
      <name val="Arial"/>
      <family val="2"/>
      <scheme val="minor"/>
    </font>
    <font>
      <b/>
      <sz val="18"/>
      <name val="Arial"/>
      <family val="2"/>
      <scheme val="minor"/>
    </font>
    <font>
      <b/>
      <sz val="14"/>
      <name val="Arial"/>
      <family val="2"/>
      <scheme val="minor"/>
    </font>
    <font>
      <b/>
      <sz val="12"/>
      <name val="Arial"/>
      <family val="2"/>
      <scheme val="minor"/>
    </font>
    <font>
      <i/>
      <sz val="11"/>
      <color theme="1"/>
      <name val="Arial"/>
      <family val="2"/>
      <scheme val="minor"/>
    </font>
    <font>
      <b/>
      <sz val="16"/>
      <color theme="1"/>
      <name val="Arial"/>
      <family val="2"/>
      <scheme val="minor"/>
    </font>
    <font>
      <b/>
      <i/>
      <sz val="11"/>
      <color theme="1"/>
      <name val="Arial"/>
      <family val="2"/>
      <scheme val="minor"/>
    </font>
    <font>
      <sz val="10"/>
      <name val="Arial"/>
      <family val="2"/>
      <scheme val="minor"/>
    </font>
    <font>
      <sz val="11"/>
      <color rgb="FF000000"/>
      <name val="Arial"/>
      <family val="2"/>
      <scheme val="minor"/>
    </font>
    <font>
      <sz val="11"/>
      <color rgb="FFFF0000"/>
      <name val="Arial"/>
      <family val="2"/>
      <scheme val="minor"/>
    </font>
    <font>
      <sz val="11"/>
      <color theme="4" tint="-0.499984740745262"/>
      <name val="Arial"/>
      <family val="2"/>
      <scheme val="minor"/>
    </font>
    <font>
      <sz val="11"/>
      <color rgb="FF1F497D"/>
      <name val="Arial"/>
      <family val="2"/>
      <scheme val="minor"/>
    </font>
    <font>
      <sz val="16"/>
      <color theme="1"/>
      <name val="Arial"/>
      <family val="2"/>
      <scheme val="major"/>
    </font>
    <font>
      <b/>
      <sz val="16"/>
      <name val="Arial"/>
      <family val="2"/>
      <scheme val="minor"/>
    </font>
  </fonts>
  <fills count="18">
    <fill>
      <patternFill patternType="none"/>
    </fill>
    <fill>
      <patternFill patternType="gray125"/>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9"/>
      </patternFill>
    </fill>
    <fill>
      <patternFill patternType="solid">
        <fgColor rgb="FFD1D9DC"/>
        <bgColor indexed="64"/>
      </patternFill>
    </fill>
    <fill>
      <patternFill patternType="solid">
        <fgColor rgb="FFC0E4F2"/>
        <bgColor indexed="64"/>
      </patternFill>
    </fill>
    <fill>
      <patternFill patternType="solid">
        <fgColor rgb="FFD0EFD5"/>
        <bgColor indexed="64"/>
      </patternFill>
    </fill>
    <fill>
      <patternFill patternType="solid">
        <fgColor rgb="FFFFECE6"/>
        <bgColor indexed="64"/>
      </patternFill>
    </fill>
    <fill>
      <patternFill patternType="solid">
        <fgColor rgb="FFCCE3F1"/>
        <bgColor indexed="64"/>
      </patternFill>
    </fill>
    <fill>
      <patternFill patternType="solid">
        <fgColor rgb="FFFFF6C4"/>
        <bgColor indexed="64"/>
      </patternFill>
    </fill>
    <fill>
      <patternFill patternType="solid">
        <fgColor rgb="FFEBEBEB"/>
        <bgColor indexed="64"/>
      </patternFill>
    </fill>
    <fill>
      <patternFill patternType="solid">
        <fgColor theme="1"/>
        <bgColor indexed="64"/>
      </patternFill>
    </fill>
    <fill>
      <patternFill patternType="solid">
        <fgColor rgb="FF008767"/>
        <bgColor indexed="64"/>
      </patternFill>
    </fill>
    <fill>
      <patternFill patternType="solid">
        <fgColor theme="0" tint="-0.34998626667073579"/>
        <bgColor indexed="64"/>
      </patternFill>
    </fill>
    <fill>
      <patternFill patternType="solid">
        <fgColor theme="0"/>
        <bgColor indexed="64"/>
      </patternFill>
    </fill>
  </fills>
  <borders count="8">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005799"/>
      </bottom>
      <diagonal/>
    </border>
    <border>
      <left style="medium">
        <color rgb="FF3F3F3F"/>
      </left>
      <right style="medium">
        <color rgb="FF3F3F3F"/>
      </right>
      <top style="medium">
        <color rgb="FF3F3F3F"/>
      </top>
      <bottom style="medium">
        <color rgb="FF3F3F3F"/>
      </bottom>
      <diagonal/>
    </border>
    <border>
      <left/>
      <right/>
      <top/>
      <bottom style="thick">
        <color auto="1"/>
      </bottom>
      <diagonal/>
    </border>
    <border>
      <left/>
      <right/>
      <top/>
      <bottom style="medium">
        <color auto="1"/>
      </bottom>
      <diagonal/>
    </border>
    <border>
      <left style="thin">
        <color indexed="64"/>
      </left>
      <right style="thin">
        <color indexed="64"/>
      </right>
      <top style="thin">
        <color indexed="64"/>
      </top>
      <bottom style="thin">
        <color indexed="64"/>
      </bottom>
      <diagonal/>
    </border>
  </borders>
  <cellStyleXfs count="24">
    <xf numFmtId="0" fontId="0" fillId="0" borderId="0"/>
    <xf numFmtId="0" fontId="4" fillId="0" borderId="0" applyNumberFormat="0" applyFill="0" applyBorder="0" applyProtection="0">
      <alignment vertical="center"/>
    </xf>
    <xf numFmtId="0" fontId="10" fillId="0" borderId="5" applyNumberFormat="0" applyFill="0" applyProtection="0">
      <alignment vertical="center"/>
    </xf>
    <xf numFmtId="0" fontId="11" fillId="0" borderId="6" applyNumberFormat="0" applyFill="0" applyProtection="0">
      <alignment vertical="center"/>
    </xf>
    <xf numFmtId="0" fontId="12" fillId="0" borderId="6" applyNumberFormat="0" applyFill="0" applyProtection="0">
      <alignment vertical="center"/>
    </xf>
    <xf numFmtId="0" fontId="9" fillId="0" borderId="0" applyNumberFormat="0" applyFill="0" applyBorder="0" applyProtection="0">
      <alignment vertical="center"/>
    </xf>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1" fillId="8" borderId="1" applyNumberFormat="0" applyAlignment="0" applyProtection="0"/>
    <xf numFmtId="0" fontId="6" fillId="7" borderId="1" applyNumberFormat="0" applyAlignment="0" applyProtection="0"/>
    <xf numFmtId="0" fontId="7" fillId="0" borderId="3" applyNumberFormat="0" applyFill="0" applyAlignment="0" applyProtection="0"/>
    <xf numFmtId="0" fontId="2" fillId="14" borderId="4" applyNumberFormat="0" applyAlignment="0" applyProtection="0"/>
    <xf numFmtId="0" fontId="8" fillId="12" borderId="0" applyNumberFormat="0" applyBorder="0" applyAlignment="0" applyProtection="0"/>
    <xf numFmtId="0" fontId="1" fillId="13" borderId="2" applyNumberFormat="0" applyAlignment="0" applyProtection="0"/>
    <xf numFmtId="0" fontId="13" fillId="0" borderId="0" applyNumberFormat="0" applyFill="0" applyBorder="0" applyAlignment="0" applyProtection="0"/>
    <xf numFmtId="0" fontId="3" fillId="0" borderId="0" applyNumberFormat="0" applyFill="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15" borderId="0" applyNumberFormat="0" applyBorder="0" applyAlignment="0" applyProtection="0"/>
    <xf numFmtId="0" fontId="2" fillId="6" borderId="0" applyNumberFormat="0" applyBorder="0" applyAlignment="0" applyProtection="0"/>
    <xf numFmtId="9" fontId="1" fillId="0" borderId="0" applyFont="0" applyFill="0" applyBorder="0" applyAlignment="0" applyProtection="0"/>
  </cellStyleXfs>
  <cellXfs count="31">
    <xf numFmtId="0" fontId="0" fillId="0" borderId="0" xfId="0"/>
    <xf numFmtId="0" fontId="4" fillId="0" borderId="0" xfId="1">
      <alignment vertical="center"/>
    </xf>
    <xf numFmtId="0" fontId="10" fillId="0" borderId="5" xfId="2">
      <alignment vertical="center"/>
    </xf>
    <xf numFmtId="0" fontId="11" fillId="0" borderId="6" xfId="3">
      <alignment vertical="center"/>
    </xf>
    <xf numFmtId="0" fontId="12" fillId="0" borderId="6" xfId="4">
      <alignment vertical="center"/>
    </xf>
    <xf numFmtId="0" fontId="0" fillId="0" borderId="7" xfId="0" applyBorder="1"/>
    <xf numFmtId="0" fontId="15" fillId="0" borderId="0" xfId="0" applyFont="1"/>
    <xf numFmtId="0" fontId="16" fillId="0" borderId="0" xfId="0" applyFont="1" applyAlignment="1">
      <alignment vertical="top"/>
    </xf>
    <xf numFmtId="0" fontId="0" fillId="0" borderId="7" xfId="0" applyBorder="1" applyProtection="1">
      <protection locked="0"/>
    </xf>
    <xf numFmtId="2" fontId="0" fillId="0" borderId="7" xfId="0" applyNumberFormat="1" applyBorder="1"/>
    <xf numFmtId="1" fontId="0" fillId="0" borderId="7" xfId="0" applyNumberFormat="1" applyBorder="1"/>
    <xf numFmtId="0" fontId="0" fillId="16" borderId="7" xfId="0" applyFill="1" applyBorder="1"/>
    <xf numFmtId="164" fontId="14" fillId="0" borderId="7" xfId="23" applyNumberFormat="1" applyFont="1" applyBorder="1"/>
    <xf numFmtId="0" fontId="14" fillId="0" borderId="7" xfId="0" applyFont="1" applyBorder="1"/>
    <xf numFmtId="0" fontId="12" fillId="0" borderId="6" xfId="4" applyAlignment="1">
      <alignment vertical="center" wrapText="1"/>
    </xf>
    <xf numFmtId="0" fontId="10" fillId="0" borderId="0" xfId="2" applyBorder="1" applyAlignment="1">
      <alignment horizontal="left" vertical="center"/>
    </xf>
    <xf numFmtId="0" fontId="0" fillId="0" borderId="0" xfId="0" applyAlignment="1">
      <alignment wrapText="1"/>
    </xf>
    <xf numFmtId="0" fontId="17" fillId="0" borderId="0" xfId="0" applyFont="1" applyAlignment="1">
      <alignment wrapText="1"/>
    </xf>
    <xf numFmtId="0" fontId="0" fillId="17" borderId="0" xfId="0" applyFill="1" applyAlignment="1">
      <alignment wrapText="1"/>
    </xf>
    <xf numFmtId="0" fontId="5" fillId="0" borderId="0" xfId="0" applyFont="1" applyAlignment="1">
      <alignment wrapText="1"/>
    </xf>
    <xf numFmtId="0" fontId="18" fillId="0" borderId="0" xfId="0" applyFont="1" applyAlignment="1">
      <alignment wrapText="1"/>
    </xf>
    <xf numFmtId="0" fontId="19" fillId="0" borderId="0" xfId="0" applyFont="1"/>
    <xf numFmtId="0" fontId="20" fillId="0" borderId="0" xfId="0" applyFont="1" applyAlignment="1">
      <alignment vertical="center"/>
    </xf>
    <xf numFmtId="0" fontId="22" fillId="0" borderId="5" xfId="2" applyFont="1">
      <alignment vertical="center"/>
    </xf>
    <xf numFmtId="0" fontId="21" fillId="0" borderId="0" xfId="1" applyFont="1" applyAlignment="1">
      <alignment vertical="center" wrapText="1"/>
    </xf>
    <xf numFmtId="0" fontId="4" fillId="0" borderId="0" xfId="1" applyAlignment="1">
      <alignment horizontal="center" vertical="center"/>
    </xf>
    <xf numFmtId="0" fontId="10" fillId="0" borderId="0" xfId="2" applyBorder="1" applyAlignment="1">
      <alignment horizontal="left" vertical="center" wrapText="1"/>
    </xf>
    <xf numFmtId="0" fontId="10" fillId="0" borderId="0" xfId="2" applyBorder="1" applyAlignment="1">
      <alignment horizontal="center" vertical="center"/>
    </xf>
    <xf numFmtId="0" fontId="14" fillId="0" borderId="7" xfId="0" applyFont="1" applyBorder="1"/>
    <xf numFmtId="0" fontId="0" fillId="0" borderId="7" xfId="0" applyBorder="1"/>
    <xf numFmtId="0" fontId="10" fillId="0" borderId="0" xfId="2" applyBorder="1" applyAlignment="1">
      <alignment horizontal="center" vertical="center" wrapText="1"/>
    </xf>
  </cellXfs>
  <cellStyles count="24">
    <cellStyle name="Anteckning" xfId="14" builtinId="10" customBuiltin="1"/>
    <cellStyle name="Beräkning" xfId="10" builtinId="22" customBuiltin="1"/>
    <cellStyle name="Bra" xfId="6" builtinId="26" customBuiltin="1"/>
    <cellStyle name="Dekorfärg1" xfId="17" builtinId="29" customBuiltin="1"/>
    <cellStyle name="Dekorfärg2" xfId="18" builtinId="33" customBuiltin="1"/>
    <cellStyle name="Dekorfärg3" xfId="19" builtinId="37" customBuiltin="1"/>
    <cellStyle name="Dekorfärg4" xfId="20" builtinId="41" customBuiltin="1"/>
    <cellStyle name="Dekorfärg5" xfId="21" builtinId="45" customBuiltin="1"/>
    <cellStyle name="Dekorfärg6" xfId="22" builtinId="49" customBuiltin="1"/>
    <cellStyle name="Dålig" xfId="7" builtinId="27" customBuiltin="1"/>
    <cellStyle name="Förklarande text" xfId="15" builtinId="53" customBuiltin="1"/>
    <cellStyle name="Indata" xfId="9" builtinId="20" customBuiltin="1"/>
    <cellStyle name="Kontrollcell" xfId="12" builtinId="23" customBuiltin="1"/>
    <cellStyle name="Länkad cell" xfId="11" builtinId="24" customBuiltin="1"/>
    <cellStyle name="Neutral" xfId="8" builtinId="28" customBuiltin="1"/>
    <cellStyle name="Normal" xfId="0" builtinId="0"/>
    <cellStyle name="Procent" xfId="23" builtinId="5"/>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Summa" xfId="16" builtinId="25" customBuiltin="1"/>
    <cellStyle name="Varningstext" xfId="13" builtinId="11" customBuiltin="1"/>
  </cellStyles>
  <dxfs count="0"/>
  <tableStyles count="0" defaultTableStyle="TableStyleMedium2" defaultPivotStyle="PivotStyleLight16"/>
  <colors>
    <mruColors>
      <color rgb="FF767676"/>
      <color rgb="FF008767"/>
      <color rgb="FFEBEBEB"/>
      <color rgb="FFFFF6C4"/>
      <color rgb="FFCCE3F1"/>
      <color rgb="FFFFECE6"/>
      <color rgb="FFD0EFD5"/>
      <color rgb="FFAD1D24"/>
      <color rgb="FF005799"/>
      <color rgb="FFC0E4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12</xdr:col>
      <xdr:colOff>0</xdr:colOff>
      <xdr:row>4</xdr:row>
      <xdr:rowOff>0</xdr:rowOff>
    </xdr:from>
    <xdr:to>
      <xdr:col>17</xdr:col>
      <xdr:colOff>606253</xdr:colOff>
      <xdr:row>19</xdr:row>
      <xdr:rowOff>44869</xdr:rowOff>
    </xdr:to>
    <xdr:sp macro="" textlink="">
      <xdr:nvSpPr>
        <xdr:cNvPr id="3" name="textruta 2">
          <a:extLst>
            <a:ext uri="{FF2B5EF4-FFF2-40B4-BE49-F238E27FC236}">
              <a16:creationId xmlns:a16="http://schemas.microsoft.com/office/drawing/2014/main" id="{AF2A84F8-5FDA-486D-A307-879256B897B7}"/>
            </a:ext>
          </a:extLst>
        </xdr:cNvPr>
        <xdr:cNvSpPr txBox="1"/>
      </xdr:nvSpPr>
      <xdr:spPr>
        <a:xfrm>
          <a:off x="15723973" y="1122405"/>
          <a:ext cx="3952875" cy="39887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t>Se</a:t>
          </a:r>
          <a:r>
            <a:rPr lang="sv-SE" sz="1100" b="1" baseline="0"/>
            <a:t> flikarna Exempel 1 och 2 för råd hur mallen ska fyllas i.</a:t>
          </a:r>
        </a:p>
        <a:p>
          <a:endParaRPr lang="sv-SE" sz="1100" baseline="0"/>
        </a:p>
        <a:p>
          <a:r>
            <a:rPr lang="sv-SE" sz="1100" baseline="0"/>
            <a:t>Värden ska endast fyllas i rutor i kolumn B. Övriga rutor går inte att fylla i.</a:t>
          </a:r>
        </a:p>
        <a:p>
          <a:endParaRPr lang="sv-SE" sz="1100" baseline="0"/>
        </a:p>
        <a:p>
          <a:r>
            <a:rPr lang="sv-SE" sz="1100" baseline="0"/>
            <a:t>Beräkningen sker automatiskt och resultatet redovisas på rad 29. Både som andel och i klartext.</a:t>
          </a:r>
        </a:p>
        <a:p>
          <a:endParaRPr lang="sv-SE" sz="1100" baseline="0"/>
        </a:p>
        <a:p>
          <a:r>
            <a:rPr lang="sv-SE" sz="1100" baseline="0"/>
            <a:t>Omräkningsfaktorer och uppräkning är fixa och kan inte ändras.</a:t>
          </a:r>
        </a:p>
        <a:p>
          <a:endParaRPr lang="sv-SE" sz="1100" baseline="0"/>
        </a:p>
        <a:p>
          <a:r>
            <a:rPr lang="sv-SE" sz="1100" baseline="0"/>
            <a:t>Uppräkning är bara aktuell för el och för fordonsgas. De senare enbart i tabell B. </a:t>
          </a:r>
        </a:p>
        <a:p>
          <a:endParaRPr lang="sv-SE" sz="1100" baseline="0"/>
        </a:p>
        <a:p>
          <a:r>
            <a:rPr lang="sv-SE" sz="1100" baseline="0"/>
            <a:t>För el tar uppräkningen hänsyn till att det i samband med övergången till eldrift även sker en energieffektivisering. Faktorn är till för att räkna motsvarande energianvändning för bensin eller diesel innan elektrifieringen. </a:t>
          </a:r>
        </a:p>
        <a:p>
          <a:endParaRPr lang="sv-SE" sz="1100" baseline="0"/>
        </a:p>
        <a:p>
          <a:r>
            <a:rPr lang="sv-SE" sz="1100" baseline="0"/>
            <a:t>För fordonsgas i tabell B är uppräkningen (eller snarare nedräkningen) en schablon för att fordonsgas i snitt innehåller 75 procent biogas (konservativt räknat) och att det är bara biogasen som är förnybar. </a:t>
          </a:r>
          <a:endParaRPr lang="sv-S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609598</xdr:colOff>
      <xdr:row>3</xdr:row>
      <xdr:rowOff>47624</xdr:rowOff>
    </xdr:from>
    <xdr:to>
      <xdr:col>18</xdr:col>
      <xdr:colOff>470170</xdr:colOff>
      <xdr:row>15</xdr:row>
      <xdr:rowOff>97276</xdr:rowOff>
    </xdr:to>
    <xdr:sp macro="" textlink="">
      <xdr:nvSpPr>
        <xdr:cNvPr id="2" name="textruta 1">
          <a:extLst>
            <a:ext uri="{FF2B5EF4-FFF2-40B4-BE49-F238E27FC236}">
              <a16:creationId xmlns:a16="http://schemas.microsoft.com/office/drawing/2014/main" id="{B0393555-1B65-47D9-B4F2-A4A70A6B2080}"/>
            </a:ext>
          </a:extLst>
        </xdr:cNvPr>
        <xdr:cNvSpPr txBox="1"/>
      </xdr:nvSpPr>
      <xdr:spPr>
        <a:xfrm>
          <a:off x="10369683" y="809624"/>
          <a:ext cx="5178359" cy="30814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Exempel 1.</a:t>
          </a:r>
        </a:p>
        <a:p>
          <a:r>
            <a:rPr lang="sv-SE" sz="1100"/>
            <a:t>Entreprenören</a:t>
          </a:r>
          <a:r>
            <a:rPr lang="sv-SE" sz="1100" baseline="0"/>
            <a:t> använder Preem Evoloution diesel (eller motsvarande från annan drivmedelsleverantör) med 50 procent inblandning av biodiesel (främst HVO men även lite RME).</a:t>
          </a:r>
        </a:p>
        <a:p>
          <a:endParaRPr lang="sv-SE" sz="1100" baseline="0"/>
        </a:p>
        <a:p>
          <a:r>
            <a:rPr lang="sv-SE" sz="1100" baseline="0"/>
            <a:t>Detta är ett konventionellt drivmedel och fylls i tabell A (cell B5). </a:t>
          </a:r>
        </a:p>
        <a:p>
          <a:endParaRPr lang="sv-SE" sz="1100" baseline="0"/>
        </a:p>
        <a:p>
          <a:r>
            <a:rPr lang="sv-SE" sz="1100" baseline="0"/>
            <a:t>Kravet ej nått.</a:t>
          </a:r>
        </a:p>
        <a:p>
          <a:endParaRPr lang="sv-SE" sz="1100" baseline="0"/>
        </a:p>
        <a:p>
          <a:r>
            <a:rPr lang="sv-SE" sz="1100" baseline="0"/>
            <a:t>Orsaken är att drivmedlet redan omfattas den reduktionsplikt som gäller för alla drivmedelsleverantörer. Att tanka denna diesel kommer inte höja andelen biodrivmedel på den svenska marknaden eftersom drivmedels leverantören kompenserar det med att ha lägre inblandning på andra ställen inom landet. Detta eftersom reduktioner eller inblandningar som är större än det lagstadgade kravet blir en kostnad för drivmedelsleverantören då allt drivmedel inklusive biodrivmedel är beskattat inom reduktionsplikten.</a:t>
          </a:r>
        </a:p>
        <a:p>
          <a:endParaRPr lang="sv-SE" sz="1100" baseline="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9646</xdr:colOff>
      <xdr:row>0</xdr:row>
      <xdr:rowOff>279119</xdr:rowOff>
    </xdr:from>
    <xdr:to>
      <xdr:col>19</xdr:col>
      <xdr:colOff>428746</xdr:colOff>
      <xdr:row>13</xdr:row>
      <xdr:rowOff>0</xdr:rowOff>
    </xdr:to>
    <xdr:sp macro="" textlink="">
      <xdr:nvSpPr>
        <xdr:cNvPr id="2" name="textruta 1">
          <a:extLst>
            <a:ext uri="{FF2B5EF4-FFF2-40B4-BE49-F238E27FC236}">
              <a16:creationId xmlns:a16="http://schemas.microsoft.com/office/drawing/2014/main" id="{3DF8955C-591E-4391-997C-2AB438C9DE34}"/>
            </a:ext>
          </a:extLst>
        </xdr:cNvPr>
        <xdr:cNvSpPr txBox="1"/>
      </xdr:nvSpPr>
      <xdr:spPr>
        <a:xfrm>
          <a:off x="9124709" y="279119"/>
          <a:ext cx="5145429" cy="25084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Exempel 2.</a:t>
          </a:r>
        </a:p>
        <a:p>
          <a:r>
            <a:rPr lang="sv-SE" sz="1100"/>
            <a:t>Entreprenören</a:t>
          </a:r>
          <a:r>
            <a:rPr lang="sv-SE" sz="1100" baseline="0"/>
            <a:t> använder 100 liter HVO100 d.v.s en biodiesel bestående av 100 procent HVO och 350 liter diesel med viss inblandning av biodrivmedel.</a:t>
          </a:r>
        </a:p>
        <a:p>
          <a:endParaRPr lang="sv-SE" sz="1100" baseline="0"/>
        </a:p>
        <a:p>
          <a:r>
            <a:rPr lang="sv-SE" sz="1100" baseline="0"/>
            <a:t>Dieseln med inblandning av biodrivmedel fylls i tabell A (cell B5).</a:t>
          </a:r>
        </a:p>
        <a:p>
          <a:endParaRPr lang="sv-SE" sz="1100" baseline="0"/>
        </a:p>
        <a:p>
          <a:r>
            <a:rPr lang="sv-SE" sz="1100" baseline="0"/>
            <a:t>HVO 100  är ett hållbart rent biodrivmedel  som inte omfattas av reduktionspliktoch fylls där i tabell B (cell B16). </a:t>
          </a:r>
        </a:p>
        <a:p>
          <a:endParaRPr lang="sv-SE" sz="1100" baseline="0"/>
        </a:p>
        <a:p>
          <a:r>
            <a:rPr lang="sv-SE" sz="1100" baseline="0"/>
            <a:t>Kravet nått.</a:t>
          </a:r>
        </a:p>
        <a:p>
          <a:endParaRPr lang="sv-SE" sz="1100" baseline="0"/>
        </a:p>
        <a:p>
          <a:r>
            <a:rPr lang="sv-SE" sz="1100" baseline="0"/>
            <a:t>Vad gäller dieseln så behöver entreprenören inte veta inblandningen av biodiesel då den omfattas av reduktionsplikten (se exempel 1). HVO100 ligger utanför reduktionsplikten och leder till en ökad användning av biodrivmedel på den svenska marknaden.</a:t>
          </a:r>
        </a:p>
        <a:p>
          <a:endParaRPr lang="sv-SE" sz="1100" baseline="0"/>
        </a:p>
      </xdr:txBody>
    </xdr:sp>
    <xdr:clientData/>
  </xdr:twoCellAnchor>
</xdr:wsDr>
</file>

<file path=xl/theme/theme1.xml><?xml version="1.0" encoding="utf-8"?>
<a:theme xmlns:a="http://schemas.openxmlformats.org/drawingml/2006/main" name="Office-tema">
  <a:themeElements>
    <a:clrScheme name="Göteborgs Stad mörka">
      <a:dk1>
        <a:sysClr val="windowText" lastClr="000000"/>
      </a:dk1>
      <a:lt1>
        <a:sysClr val="window" lastClr="FFFFFF"/>
      </a:lt1>
      <a:dk2>
        <a:srgbClr val="3F5564"/>
      </a:dk2>
      <a:lt2>
        <a:srgbClr val="FFCD37"/>
      </a:lt2>
      <a:accent1>
        <a:srgbClr val="0077BC"/>
      </a:accent1>
      <a:accent2>
        <a:srgbClr val="D24723"/>
      </a:accent2>
      <a:accent3>
        <a:srgbClr val="008391"/>
      </a:accent3>
      <a:accent4>
        <a:srgbClr val="D53878"/>
      </a:accent4>
      <a:accent5>
        <a:srgbClr val="008767"/>
      </a:accent5>
      <a:accent6>
        <a:srgbClr val="674B99"/>
      </a:accent6>
      <a:hlink>
        <a:srgbClr val="0563C1"/>
      </a:hlink>
      <a:folHlink>
        <a:srgbClr val="954F72"/>
      </a:folHlink>
    </a:clrScheme>
    <a:fontScheme name="Göteborgs Stad">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308FF-648C-4E9E-BC2E-6D981F342F58}">
  <dimension ref="A1:A36"/>
  <sheetViews>
    <sheetView tabSelected="1" zoomScale="95" zoomScaleNormal="95" workbookViewId="0">
      <selection activeCell="A18" sqref="A18"/>
    </sheetView>
  </sheetViews>
  <sheetFormatPr defaultRowHeight="13.8" x14ac:dyDescent="0.25"/>
  <cols>
    <col min="1" max="1" width="95" style="16" customWidth="1"/>
  </cols>
  <sheetData>
    <row r="1" spans="1:1" ht="40.799999999999997" x14ac:dyDescent="0.25">
      <c r="A1" s="24" t="s">
        <v>40</v>
      </c>
    </row>
    <row r="3" spans="1:1" ht="21.6" thickBot="1" x14ac:dyDescent="0.3">
      <c r="A3" s="23" t="s">
        <v>55</v>
      </c>
    </row>
    <row r="4" spans="1:1" ht="28.2" thickTop="1" x14ac:dyDescent="0.25">
      <c r="A4" s="16" t="s">
        <v>41</v>
      </c>
    </row>
    <row r="5" spans="1:1" x14ac:dyDescent="0.25">
      <c r="A5" s="16" t="s">
        <v>42</v>
      </c>
    </row>
    <row r="6" spans="1:1" x14ac:dyDescent="0.25">
      <c r="A6" s="16" t="s">
        <v>43</v>
      </c>
    </row>
    <row r="7" spans="1:1" ht="27.6" x14ac:dyDescent="0.25">
      <c r="A7" s="16" t="s">
        <v>44</v>
      </c>
    </row>
    <row r="9" spans="1:1" ht="21.6" thickBot="1" x14ac:dyDescent="0.3">
      <c r="A9" s="23" t="s">
        <v>45</v>
      </c>
    </row>
    <row r="10" spans="1:1" ht="28.2" thickTop="1" x14ac:dyDescent="0.25">
      <c r="A10" s="17" t="s">
        <v>46</v>
      </c>
    </row>
    <row r="11" spans="1:1" x14ac:dyDescent="0.25">
      <c r="A11" s="16" t="s">
        <v>47</v>
      </c>
    </row>
    <row r="13" spans="1:1" ht="21.6" thickBot="1" x14ac:dyDescent="0.3">
      <c r="A13" s="23" t="s">
        <v>48</v>
      </c>
    </row>
    <row r="14" spans="1:1" ht="28.2" thickTop="1" x14ac:dyDescent="0.25">
      <c r="A14" s="18" t="s">
        <v>49</v>
      </c>
    </row>
    <row r="15" spans="1:1" ht="27.6" x14ac:dyDescent="0.25">
      <c r="A15" s="18" t="s">
        <v>50</v>
      </c>
    </row>
    <row r="18" spans="1:1" ht="21.6" thickBot="1" x14ac:dyDescent="0.3">
      <c r="A18" s="23" t="s">
        <v>51</v>
      </c>
    </row>
    <row r="19" spans="1:1" ht="14.4" thickTop="1" x14ac:dyDescent="0.25">
      <c r="A19" s="19" t="s">
        <v>52</v>
      </c>
    </row>
    <row r="20" spans="1:1" x14ac:dyDescent="0.25">
      <c r="A20" s="19" t="s">
        <v>53</v>
      </c>
    </row>
    <row r="21" spans="1:1" x14ac:dyDescent="0.25">
      <c r="A21" s="19" t="s">
        <v>54</v>
      </c>
    </row>
    <row r="23" spans="1:1" x14ac:dyDescent="0.25">
      <c r="A23" s="20"/>
    </row>
    <row r="25" spans="1:1" x14ac:dyDescent="0.25">
      <c r="A25" s="21"/>
    </row>
    <row r="26" spans="1:1" x14ac:dyDescent="0.25">
      <c r="A26" s="6"/>
    </row>
    <row r="27" spans="1:1" x14ac:dyDescent="0.25">
      <c r="A27" s="22"/>
    </row>
    <row r="28" spans="1:1" x14ac:dyDescent="0.25">
      <c r="A28" s="22"/>
    </row>
    <row r="29" spans="1:1" x14ac:dyDescent="0.25">
      <c r="A29"/>
    </row>
    <row r="30" spans="1:1" x14ac:dyDescent="0.25">
      <c r="A30"/>
    </row>
    <row r="31" spans="1:1" x14ac:dyDescent="0.25">
      <c r="A31"/>
    </row>
    <row r="32" spans="1:1" x14ac:dyDescent="0.25">
      <c r="A32"/>
    </row>
    <row r="33" spans="1:1" x14ac:dyDescent="0.25">
      <c r="A33"/>
    </row>
    <row r="34" spans="1:1" x14ac:dyDescent="0.25">
      <c r="A34"/>
    </row>
    <row r="35" spans="1:1" x14ac:dyDescent="0.25">
      <c r="A35"/>
    </row>
    <row r="36" spans="1:1" x14ac:dyDescent="0.25">
      <c r="A36"/>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AFBFF-DE24-488C-9EA0-FAA5456832A0}">
  <dimension ref="A1:W30"/>
  <sheetViews>
    <sheetView zoomScale="74" zoomScaleNormal="74" workbookViewId="0">
      <selection activeCell="J18" sqref="J18"/>
    </sheetView>
  </sheetViews>
  <sheetFormatPr defaultRowHeight="13.8" x14ac:dyDescent="0.25"/>
  <cols>
    <col min="1" max="1" width="51.69921875" customWidth="1"/>
    <col min="2" max="2" width="18.69921875" customWidth="1"/>
  </cols>
  <sheetData>
    <row r="1" spans="1:21" ht="22.8" x14ac:dyDescent="0.25">
      <c r="A1" s="25" t="s">
        <v>58</v>
      </c>
      <c r="B1" s="25"/>
      <c r="O1" t="s">
        <v>59</v>
      </c>
    </row>
    <row r="3" spans="1:21" ht="22.8" x14ac:dyDescent="0.25">
      <c r="A3" s="27" t="s">
        <v>2</v>
      </c>
      <c r="B3" s="27"/>
      <c r="C3" s="27"/>
      <c r="D3" s="27"/>
      <c r="E3" s="27"/>
      <c r="F3" s="27"/>
      <c r="G3" s="27"/>
      <c r="H3" s="27"/>
      <c r="I3" s="15"/>
      <c r="J3" s="15"/>
      <c r="K3" s="15"/>
      <c r="L3" s="15"/>
      <c r="M3" s="15"/>
      <c r="N3" s="6"/>
      <c r="O3" s="7"/>
    </row>
    <row r="4" spans="1:21" ht="18" thickBot="1" x14ac:dyDescent="0.3">
      <c r="A4" s="3" t="s">
        <v>3</v>
      </c>
      <c r="B4" s="3" t="s">
        <v>4</v>
      </c>
      <c r="C4" s="3" t="s">
        <v>5</v>
      </c>
      <c r="D4" s="3" t="s">
        <v>6</v>
      </c>
      <c r="E4" s="3"/>
      <c r="F4" s="3"/>
      <c r="G4" s="3" t="s">
        <v>7</v>
      </c>
      <c r="H4" s="3" t="s">
        <v>8</v>
      </c>
      <c r="I4" s="3"/>
    </row>
    <row r="5" spans="1:21" ht="31.8" thickBot="1" x14ac:dyDescent="0.3">
      <c r="A5" s="14" t="s">
        <v>36</v>
      </c>
      <c r="B5" s="8"/>
      <c r="C5" s="5" t="s">
        <v>10</v>
      </c>
      <c r="D5" s="5" t="str">
        <f t="shared" ref="D5:D9" si="0">CONCATENATE(E5," ",F5)</f>
        <v>9,72 kWh/liter</v>
      </c>
      <c r="E5" s="9">
        <f>ROUND(9.8*(1-0.206)+9.44*0.161+9.22*(0.206-0.161),2)</f>
        <v>9.7200000000000006</v>
      </c>
      <c r="F5" s="5" t="s">
        <v>11</v>
      </c>
      <c r="G5" s="5">
        <v>1</v>
      </c>
      <c r="H5" s="10">
        <f t="shared" ref="H5:H9" si="1">B5*E5*G5</f>
        <v>0</v>
      </c>
    </row>
    <row r="6" spans="1:21" ht="31.8" thickBot="1" x14ac:dyDescent="0.3">
      <c r="A6" s="14" t="s">
        <v>37</v>
      </c>
      <c r="B6" s="8"/>
      <c r="C6" s="5" t="s">
        <v>10</v>
      </c>
      <c r="D6" s="5" t="str">
        <f t="shared" si="0"/>
        <v>8,95 kWh/liter</v>
      </c>
      <c r="E6" s="9">
        <f>ROUND(9.1*0.953+5.86*0.047,2)</f>
        <v>8.9499999999999993</v>
      </c>
      <c r="F6" s="5" t="s">
        <v>11</v>
      </c>
      <c r="G6" s="5">
        <v>1</v>
      </c>
      <c r="H6" s="10">
        <f t="shared" si="1"/>
        <v>0</v>
      </c>
    </row>
    <row r="7" spans="1:21" ht="16.2" thickBot="1" x14ac:dyDescent="0.3">
      <c r="A7" s="4" t="s">
        <v>13</v>
      </c>
      <c r="B7" s="8"/>
      <c r="C7" s="5" t="s">
        <v>10</v>
      </c>
      <c r="D7" s="5" t="str">
        <f t="shared" si="0"/>
        <v>8,53 kWh/liter</v>
      </c>
      <c r="E7" s="9">
        <f>ROUND(8.53,2)</f>
        <v>8.5299999999999994</v>
      </c>
      <c r="F7" s="5" t="s">
        <v>11</v>
      </c>
      <c r="G7" s="5">
        <v>1</v>
      </c>
      <c r="H7" s="10">
        <f t="shared" si="1"/>
        <v>0</v>
      </c>
    </row>
    <row r="8" spans="1:21" ht="16.2" thickBot="1" x14ac:dyDescent="0.3">
      <c r="A8" s="4" t="s">
        <v>14</v>
      </c>
      <c r="B8" s="8"/>
      <c r="C8" s="5" t="s">
        <v>15</v>
      </c>
      <c r="D8" s="5" t="str">
        <f t="shared" si="0"/>
        <v>13,3 kWh/kg</v>
      </c>
      <c r="E8" s="9">
        <v>13.3</v>
      </c>
      <c r="F8" s="5" t="s">
        <v>16</v>
      </c>
      <c r="G8" s="5">
        <v>1</v>
      </c>
      <c r="H8" s="10">
        <f t="shared" si="1"/>
        <v>0</v>
      </c>
    </row>
    <row r="9" spans="1:21" ht="16.2" thickBot="1" x14ac:dyDescent="0.3">
      <c r="A9" s="4" t="s">
        <v>17</v>
      </c>
      <c r="B9" s="8"/>
      <c r="C9" s="5" t="s">
        <v>18</v>
      </c>
      <c r="D9" s="5" t="str">
        <f t="shared" si="0"/>
        <v>13,7 kWh/kg</v>
      </c>
      <c r="E9" s="9">
        <v>13.7</v>
      </c>
      <c r="F9" s="5" t="s">
        <v>16</v>
      </c>
      <c r="G9" s="5">
        <v>1</v>
      </c>
      <c r="H9" s="10">
        <f t="shared" si="1"/>
        <v>0</v>
      </c>
    </row>
    <row r="10" spans="1:21" ht="16.2" thickBot="1" x14ac:dyDescent="0.3">
      <c r="A10" s="4" t="s">
        <v>19</v>
      </c>
      <c r="B10" s="8"/>
      <c r="C10" s="5" t="s">
        <v>20</v>
      </c>
      <c r="D10" s="5" t="str">
        <f>CONCATENATE(E10," ",F10)</f>
        <v>1 kWh/kWh</v>
      </c>
      <c r="E10" s="9">
        <v>1</v>
      </c>
      <c r="F10" s="5" t="s">
        <v>21</v>
      </c>
      <c r="G10" s="5">
        <v>3</v>
      </c>
      <c r="H10" s="10">
        <f>B10*E10*G10</f>
        <v>0</v>
      </c>
    </row>
    <row r="11" spans="1:21" ht="16.2" thickBot="1" x14ac:dyDescent="0.3">
      <c r="A11" s="4" t="s">
        <v>22</v>
      </c>
      <c r="B11" s="8"/>
      <c r="C11" s="5" t="s">
        <v>15</v>
      </c>
      <c r="D11" s="5" t="str">
        <f t="shared" ref="D11" si="2">CONCATENATE(E11," ",F11)</f>
        <v>33 kWh/kg</v>
      </c>
      <c r="E11" s="9">
        <v>33</v>
      </c>
      <c r="F11" s="5" t="s">
        <v>16</v>
      </c>
      <c r="G11" s="5">
        <v>1</v>
      </c>
      <c r="H11" s="10">
        <f t="shared" ref="H11" si="3">B11*E11*G11</f>
        <v>0</v>
      </c>
    </row>
    <row r="12" spans="1:21" ht="16.2" thickBot="1" x14ac:dyDescent="0.3">
      <c r="A12" s="4" t="s">
        <v>0</v>
      </c>
      <c r="B12" s="11"/>
      <c r="C12" s="11"/>
      <c r="D12" s="11"/>
      <c r="E12" s="11"/>
      <c r="F12" s="11"/>
      <c r="G12" s="11"/>
      <c r="H12" s="10">
        <f>SUM(H5:H11)</f>
        <v>0</v>
      </c>
    </row>
    <row r="14" spans="1:21" ht="58.2" customHeight="1" x14ac:dyDescent="0.25">
      <c r="A14" s="26" t="s">
        <v>38</v>
      </c>
      <c r="B14" s="26"/>
      <c r="C14" s="26"/>
      <c r="D14" s="26"/>
      <c r="E14" s="26"/>
      <c r="F14" s="26"/>
      <c r="G14" s="26"/>
      <c r="H14" s="26"/>
      <c r="I14" s="15"/>
      <c r="J14" s="15"/>
      <c r="K14" s="15"/>
      <c r="L14" s="15"/>
      <c r="M14" s="15"/>
      <c r="N14" s="15"/>
      <c r="O14" s="15"/>
      <c r="P14" s="15"/>
      <c r="Q14" s="15"/>
      <c r="R14" s="15"/>
      <c r="S14" s="15"/>
      <c r="T14" s="15"/>
      <c r="U14" s="15"/>
    </row>
    <row r="15" spans="1:21" ht="18" thickBot="1" x14ac:dyDescent="0.3">
      <c r="A15" s="3" t="s">
        <v>3</v>
      </c>
      <c r="B15" s="3" t="s">
        <v>4</v>
      </c>
      <c r="C15" s="3" t="s">
        <v>5</v>
      </c>
      <c r="D15" s="3" t="s">
        <v>6</v>
      </c>
      <c r="E15" s="3"/>
      <c r="F15" s="3"/>
      <c r="G15" s="3" t="s">
        <v>7</v>
      </c>
      <c r="H15" s="3" t="s">
        <v>8</v>
      </c>
      <c r="I15" s="3"/>
    </row>
    <row r="16" spans="1:21" ht="16.2" thickBot="1" x14ac:dyDescent="0.3">
      <c r="A16" s="4" t="s">
        <v>24</v>
      </c>
      <c r="B16" s="8"/>
      <c r="C16" s="5" t="s">
        <v>10</v>
      </c>
      <c r="D16" s="5" t="str">
        <f t="shared" ref="D16:D25" si="4">CONCATENATE(E16," ",F16)</f>
        <v>9,44 kWh/liter</v>
      </c>
      <c r="E16" s="5">
        <v>9.44</v>
      </c>
      <c r="F16" s="5" t="s">
        <v>11</v>
      </c>
      <c r="G16" s="5">
        <v>1</v>
      </c>
      <c r="H16" s="10">
        <f t="shared" ref="H16:H23" si="5">B16*E16*G16</f>
        <v>0</v>
      </c>
    </row>
    <row r="17" spans="1:23" ht="16.2" thickBot="1" x14ac:dyDescent="0.3">
      <c r="A17" s="4" t="s">
        <v>25</v>
      </c>
      <c r="B17" s="8"/>
      <c r="C17" s="5" t="s">
        <v>10</v>
      </c>
      <c r="D17" s="5" t="str">
        <f t="shared" si="4"/>
        <v>9,22 kWh/liter</v>
      </c>
      <c r="E17" s="5">
        <v>9.2200000000000006</v>
      </c>
      <c r="F17" s="5" t="s">
        <v>11</v>
      </c>
      <c r="G17" s="5">
        <v>1</v>
      </c>
      <c r="H17" s="10">
        <f t="shared" si="5"/>
        <v>0</v>
      </c>
    </row>
    <row r="18" spans="1:23" ht="16.2" thickBot="1" x14ac:dyDescent="0.3">
      <c r="A18" s="4" t="s">
        <v>26</v>
      </c>
      <c r="B18" s="8"/>
      <c r="C18" s="5" t="s">
        <v>10</v>
      </c>
      <c r="D18" s="5" t="str">
        <f t="shared" si="4"/>
        <v>6,48 kWh/liter</v>
      </c>
      <c r="E18" s="9">
        <f>ROUND(9.1*0.19+5.86*0.81,2)</f>
        <v>6.48</v>
      </c>
      <c r="F18" s="5" t="s">
        <v>11</v>
      </c>
      <c r="G18" s="5">
        <v>1</v>
      </c>
      <c r="H18" s="10">
        <f t="shared" si="5"/>
        <v>0</v>
      </c>
    </row>
    <row r="19" spans="1:23" ht="16.2" thickBot="1" x14ac:dyDescent="0.3">
      <c r="A19" s="4" t="s">
        <v>27</v>
      </c>
      <c r="B19" s="8"/>
      <c r="C19" s="5" t="s">
        <v>10</v>
      </c>
      <c r="D19" s="5" t="str">
        <f t="shared" si="4"/>
        <v>5,86 kWh/liter</v>
      </c>
      <c r="E19" s="5">
        <v>5.86</v>
      </c>
      <c r="F19" s="5" t="s">
        <v>11</v>
      </c>
      <c r="G19" s="5">
        <v>1</v>
      </c>
      <c r="H19" s="10">
        <f t="shared" si="5"/>
        <v>0</v>
      </c>
    </row>
    <row r="20" spans="1:23" ht="16.2" thickBot="1" x14ac:dyDescent="0.3">
      <c r="A20" s="4" t="s">
        <v>28</v>
      </c>
      <c r="B20" s="8"/>
      <c r="C20" s="5" t="s">
        <v>15</v>
      </c>
      <c r="D20" s="5" t="str">
        <f t="shared" si="4"/>
        <v>13,3 kWh/kg</v>
      </c>
      <c r="E20" s="5">
        <v>13.3</v>
      </c>
      <c r="F20" s="5" t="s">
        <v>16</v>
      </c>
      <c r="G20" s="5">
        <v>1</v>
      </c>
      <c r="H20" s="10">
        <f t="shared" si="5"/>
        <v>0</v>
      </c>
    </row>
    <row r="21" spans="1:23" ht="16.2" thickBot="1" x14ac:dyDescent="0.3">
      <c r="A21" s="4" t="s">
        <v>29</v>
      </c>
      <c r="B21" s="8"/>
      <c r="C21" s="5" t="s">
        <v>18</v>
      </c>
      <c r="D21" s="5" t="str">
        <f t="shared" si="4"/>
        <v>13,3 kWh/kg</v>
      </c>
      <c r="E21" s="5">
        <v>13.3</v>
      </c>
      <c r="F21" s="5" t="s">
        <v>16</v>
      </c>
      <c r="G21" s="5">
        <v>0.75</v>
      </c>
      <c r="H21" s="10">
        <f t="shared" si="5"/>
        <v>0</v>
      </c>
    </row>
    <row r="22" spans="1:23" ht="16.2" thickBot="1" x14ac:dyDescent="0.3">
      <c r="A22" s="4" t="s">
        <v>30</v>
      </c>
      <c r="B22" s="8"/>
      <c r="C22" s="5" t="s">
        <v>15</v>
      </c>
      <c r="D22" s="5" t="str">
        <f t="shared" si="4"/>
        <v>13,7 kWh/kg</v>
      </c>
      <c r="E22" s="5">
        <v>13.7</v>
      </c>
      <c r="F22" s="5" t="s">
        <v>16</v>
      </c>
      <c r="G22" s="5">
        <v>1</v>
      </c>
      <c r="H22" s="10">
        <f t="shared" si="5"/>
        <v>0</v>
      </c>
    </row>
    <row r="23" spans="1:23" ht="16.2" thickBot="1" x14ac:dyDescent="0.3">
      <c r="A23" s="4" t="s">
        <v>31</v>
      </c>
      <c r="B23" s="8"/>
      <c r="C23" s="5" t="s">
        <v>18</v>
      </c>
      <c r="D23" s="5" t="str">
        <f t="shared" si="4"/>
        <v>13,7 kWh/kg</v>
      </c>
      <c r="E23" s="5">
        <v>13.7</v>
      </c>
      <c r="F23" s="5" t="s">
        <v>16</v>
      </c>
      <c r="G23" s="5">
        <v>0.75</v>
      </c>
      <c r="H23" s="10">
        <f t="shared" si="5"/>
        <v>0</v>
      </c>
    </row>
    <row r="24" spans="1:23" ht="16.2" thickBot="1" x14ac:dyDescent="0.3">
      <c r="A24" s="4" t="s">
        <v>32</v>
      </c>
      <c r="B24" s="8"/>
      <c r="C24" s="5" t="s">
        <v>20</v>
      </c>
      <c r="D24" s="5" t="str">
        <f t="shared" si="4"/>
        <v>1 kWh/kWh</v>
      </c>
      <c r="E24" s="5">
        <v>1</v>
      </c>
      <c r="F24" s="5" t="s">
        <v>21</v>
      </c>
      <c r="G24" s="5">
        <v>3</v>
      </c>
      <c r="H24" s="10">
        <f>B24*E24*G24</f>
        <v>0</v>
      </c>
    </row>
    <row r="25" spans="1:23" ht="16.2" thickBot="1" x14ac:dyDescent="0.3">
      <c r="A25" s="4" t="s">
        <v>33</v>
      </c>
      <c r="B25" s="8"/>
      <c r="C25" s="5" t="s">
        <v>15</v>
      </c>
      <c r="D25" s="5" t="str">
        <f t="shared" si="4"/>
        <v>33 kWh/kg</v>
      </c>
      <c r="E25" s="5">
        <v>33</v>
      </c>
      <c r="F25" s="5" t="s">
        <v>16</v>
      </c>
      <c r="G25" s="5">
        <v>1</v>
      </c>
      <c r="H25" s="10">
        <f t="shared" ref="H25" si="6">B25*E25*G25</f>
        <v>0</v>
      </c>
    </row>
    <row r="26" spans="1:23" ht="16.2" thickBot="1" x14ac:dyDescent="0.3">
      <c r="A26" s="4" t="s">
        <v>0</v>
      </c>
      <c r="B26" s="11"/>
      <c r="C26" s="11"/>
      <c r="D26" s="11"/>
      <c r="E26" s="11"/>
      <c r="F26" s="11"/>
      <c r="G26" s="11"/>
      <c r="H26" s="10">
        <f>SUM(H16:H25)</f>
        <v>0</v>
      </c>
    </row>
    <row r="28" spans="1:23" ht="13.95" customHeight="1" x14ac:dyDescent="0.25"/>
    <row r="29" spans="1:23" ht="22.8" x14ac:dyDescent="0.25">
      <c r="A29" s="15" t="s">
        <v>34</v>
      </c>
      <c r="B29" s="15"/>
      <c r="C29" s="15"/>
      <c r="D29" s="15"/>
      <c r="E29" s="15"/>
      <c r="F29" s="15"/>
      <c r="G29" s="15"/>
      <c r="H29" s="15"/>
      <c r="I29" s="15"/>
      <c r="J29" s="15"/>
      <c r="K29" s="15"/>
      <c r="L29" s="15"/>
      <c r="M29" s="15"/>
      <c r="N29" s="15"/>
      <c r="O29" s="15"/>
      <c r="P29" s="15"/>
      <c r="Q29" s="15"/>
      <c r="R29" s="15"/>
      <c r="S29" s="15"/>
      <c r="T29" s="15"/>
      <c r="U29" s="15"/>
      <c r="V29" s="15"/>
      <c r="W29" s="15"/>
    </row>
    <row r="30" spans="1:23" ht="21.6" thickBot="1" x14ac:dyDescent="0.45">
      <c r="A30" s="4" t="s">
        <v>35</v>
      </c>
      <c r="B30" s="12" t="str">
        <f>IF(H12+H26&gt;0,H26/(H12+H26)," ")</f>
        <v xml:space="preserve"> </v>
      </c>
      <c r="C30" s="13" t="str">
        <f>IF(B30&gt;=20%,"Kravet nått", "Kravet ej nått")</f>
        <v>Kravet nått</v>
      </c>
      <c r="D30" s="5"/>
    </row>
  </sheetData>
  <mergeCells count="3">
    <mergeCell ref="A1:B1"/>
    <mergeCell ref="A14:H14"/>
    <mergeCell ref="A3:H3"/>
  </mergeCells>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F25E3-BAAE-4326-9CB4-DCD2A5C832BD}">
  <dimension ref="A1:U29"/>
  <sheetViews>
    <sheetView zoomScale="80" zoomScaleNormal="80" workbookViewId="0">
      <selection activeCell="P20" sqref="P20"/>
    </sheetView>
  </sheetViews>
  <sheetFormatPr defaultRowHeight="13.8" x14ac:dyDescent="0.25"/>
  <cols>
    <col min="1" max="1" width="49.59765625" customWidth="1"/>
  </cols>
  <sheetData>
    <row r="1" spans="1:21" ht="22.8" x14ac:dyDescent="0.25">
      <c r="A1" s="1" t="s">
        <v>1</v>
      </c>
    </row>
    <row r="2" spans="1:21" x14ac:dyDescent="0.25">
      <c r="K2" s="6"/>
      <c r="L2" s="6"/>
      <c r="M2" s="6"/>
      <c r="N2" s="6"/>
      <c r="O2" s="6"/>
      <c r="P2" s="6"/>
      <c r="Q2" s="6"/>
      <c r="R2" s="6"/>
      <c r="S2" s="6"/>
      <c r="T2" s="6"/>
      <c r="U2" s="6"/>
    </row>
    <row r="3" spans="1:21" ht="23.4" thickBot="1" x14ac:dyDescent="0.3">
      <c r="A3" s="2" t="s">
        <v>2</v>
      </c>
      <c r="B3" s="2"/>
      <c r="C3" s="2"/>
      <c r="D3" s="2"/>
      <c r="E3" s="2"/>
      <c r="F3" s="2"/>
      <c r="G3" s="2"/>
      <c r="H3" s="2"/>
      <c r="I3" s="2"/>
    </row>
    <row r="4" spans="1:21" ht="18.600000000000001" thickTop="1" thickBot="1" x14ac:dyDescent="0.3">
      <c r="A4" s="3" t="s">
        <v>3</v>
      </c>
      <c r="B4" s="3" t="s">
        <v>4</v>
      </c>
      <c r="C4" s="3" t="s">
        <v>5</v>
      </c>
      <c r="D4" s="3" t="s">
        <v>6</v>
      </c>
      <c r="E4" s="3"/>
      <c r="F4" s="3"/>
      <c r="G4" s="3" t="s">
        <v>7</v>
      </c>
      <c r="H4" s="3" t="s">
        <v>8</v>
      </c>
      <c r="I4" s="3"/>
      <c r="L4" s="5"/>
    </row>
    <row r="5" spans="1:21" ht="31.8" thickBot="1" x14ac:dyDescent="0.3">
      <c r="A5" s="14" t="s">
        <v>56</v>
      </c>
      <c r="B5" s="5">
        <v>600</v>
      </c>
      <c r="C5" s="5" t="s">
        <v>10</v>
      </c>
      <c r="D5" s="5" t="str">
        <f t="shared" ref="D5:D9" si="0">CONCATENATE(E5," ",F5)</f>
        <v>9,72 kWh/liter</v>
      </c>
      <c r="E5" s="9">
        <f>ROUND(9.8*(1-0.206)+9.44*0.161+9.22*(0.206-0.161),2)</f>
        <v>9.7200000000000006</v>
      </c>
      <c r="F5" s="5" t="s">
        <v>11</v>
      </c>
      <c r="G5" s="5">
        <v>1</v>
      </c>
      <c r="H5" s="10">
        <f t="shared" ref="H5:H9" si="1">B5*E5*G5</f>
        <v>5832</v>
      </c>
    </row>
    <row r="6" spans="1:21" ht="31.8" thickBot="1" x14ac:dyDescent="0.3">
      <c r="A6" s="14" t="s">
        <v>57</v>
      </c>
      <c r="B6" s="5"/>
      <c r="C6" s="5" t="s">
        <v>10</v>
      </c>
      <c r="D6" s="5" t="str">
        <f t="shared" si="0"/>
        <v>8,95 kWh/liter</v>
      </c>
      <c r="E6" s="9">
        <f>ROUND(9.1*0.953+5.86*0.047,2)</f>
        <v>8.9499999999999993</v>
      </c>
      <c r="F6" s="5" t="s">
        <v>11</v>
      </c>
      <c r="G6" s="5">
        <v>1</v>
      </c>
      <c r="H6" s="10">
        <f t="shared" si="1"/>
        <v>0</v>
      </c>
    </row>
    <row r="7" spans="1:21" ht="16.2" thickBot="1" x14ac:dyDescent="0.3">
      <c r="A7" s="4" t="s">
        <v>13</v>
      </c>
      <c r="B7" s="5"/>
      <c r="C7" s="5" t="s">
        <v>10</v>
      </c>
      <c r="D7" s="5" t="str">
        <f t="shared" si="0"/>
        <v>8,53 kWh/liter</v>
      </c>
      <c r="E7" s="9">
        <f>ROUND(8.53,2)</f>
        <v>8.5299999999999994</v>
      </c>
      <c r="F7" s="5" t="s">
        <v>11</v>
      </c>
      <c r="G7" s="5">
        <v>1</v>
      </c>
      <c r="H7" s="10">
        <f t="shared" si="1"/>
        <v>0</v>
      </c>
    </row>
    <row r="8" spans="1:21" ht="16.2" thickBot="1" x14ac:dyDescent="0.3">
      <c r="A8" s="4" t="s">
        <v>14</v>
      </c>
      <c r="B8" s="5"/>
      <c r="C8" s="5" t="s">
        <v>15</v>
      </c>
      <c r="D8" s="5" t="str">
        <f t="shared" si="0"/>
        <v>13,3 kWh/kg</v>
      </c>
      <c r="E8" s="9">
        <v>13.3</v>
      </c>
      <c r="F8" s="5" t="s">
        <v>16</v>
      </c>
      <c r="G8" s="5">
        <v>1</v>
      </c>
      <c r="H8" s="10">
        <f t="shared" si="1"/>
        <v>0</v>
      </c>
    </row>
    <row r="9" spans="1:21" ht="16.2" thickBot="1" x14ac:dyDescent="0.3">
      <c r="A9" s="4" t="s">
        <v>17</v>
      </c>
      <c r="B9" s="5"/>
      <c r="C9" s="5" t="s">
        <v>18</v>
      </c>
      <c r="D9" s="5" t="str">
        <f t="shared" si="0"/>
        <v>13,7 kWh/kg</v>
      </c>
      <c r="E9" s="9">
        <v>13.7</v>
      </c>
      <c r="F9" s="5" t="s">
        <v>16</v>
      </c>
      <c r="G9" s="5">
        <v>1</v>
      </c>
      <c r="H9" s="10">
        <f t="shared" si="1"/>
        <v>0</v>
      </c>
    </row>
    <row r="10" spans="1:21" ht="16.2" thickBot="1" x14ac:dyDescent="0.3">
      <c r="A10" s="4" t="s">
        <v>19</v>
      </c>
      <c r="B10" s="5">
        <v>0</v>
      </c>
      <c r="C10" s="5" t="s">
        <v>20</v>
      </c>
      <c r="D10" s="5" t="str">
        <f>CONCATENATE(E10," ",F10)</f>
        <v>1 kWh/kWh</v>
      </c>
      <c r="E10" s="9">
        <v>1</v>
      </c>
      <c r="F10" s="5" t="s">
        <v>21</v>
      </c>
      <c r="G10" s="5">
        <v>3</v>
      </c>
      <c r="H10" s="10">
        <f>B10*E10*G10</f>
        <v>0</v>
      </c>
    </row>
    <row r="11" spans="1:21" ht="16.2" thickBot="1" x14ac:dyDescent="0.3">
      <c r="A11" s="4" t="s">
        <v>22</v>
      </c>
      <c r="B11" s="5"/>
      <c r="C11" s="5" t="s">
        <v>15</v>
      </c>
      <c r="D11" s="5" t="str">
        <f t="shared" ref="D11" si="2">CONCATENATE(E11," ",F11)</f>
        <v>33 kWh/kg</v>
      </c>
      <c r="E11" s="9">
        <v>33</v>
      </c>
      <c r="F11" s="5" t="s">
        <v>16</v>
      </c>
      <c r="G11" s="5">
        <v>1</v>
      </c>
      <c r="H11" s="10">
        <f t="shared" ref="H11" si="3">B11*E11*G11</f>
        <v>0</v>
      </c>
    </row>
    <row r="12" spans="1:21" ht="16.2" thickBot="1" x14ac:dyDescent="0.3">
      <c r="A12" s="4" t="s">
        <v>0</v>
      </c>
      <c r="B12" s="11"/>
      <c r="C12" s="11"/>
      <c r="D12" s="11"/>
      <c r="E12" s="11"/>
      <c r="F12" s="11"/>
      <c r="G12" s="11"/>
      <c r="H12" s="10">
        <f>SUM(H5:H11)</f>
        <v>5832</v>
      </c>
    </row>
    <row r="13" spans="1:21" x14ac:dyDescent="0.25">
      <c r="K13" s="6"/>
      <c r="L13" s="6"/>
      <c r="M13" s="6"/>
      <c r="N13" s="6"/>
      <c r="O13" s="6"/>
      <c r="P13" s="6"/>
      <c r="Q13" s="6"/>
      <c r="R13" s="6"/>
      <c r="S13" s="6"/>
      <c r="T13" s="6"/>
      <c r="U13" s="6"/>
    </row>
    <row r="14" spans="1:21" ht="52.2" customHeight="1" x14ac:dyDescent="0.25">
      <c r="A14" s="30" t="s">
        <v>23</v>
      </c>
      <c r="B14" s="30"/>
      <c r="C14" s="30"/>
      <c r="D14" s="30"/>
      <c r="E14" s="30"/>
      <c r="F14" s="30"/>
      <c r="G14" s="30"/>
      <c r="H14" s="30"/>
      <c r="I14" s="6"/>
      <c r="J14" s="6"/>
    </row>
    <row r="15" spans="1:21" ht="18" thickBot="1" x14ac:dyDescent="0.3">
      <c r="A15" s="3" t="s">
        <v>3</v>
      </c>
      <c r="B15" s="3" t="s">
        <v>4</v>
      </c>
      <c r="C15" s="3" t="s">
        <v>5</v>
      </c>
      <c r="D15" s="3" t="s">
        <v>6</v>
      </c>
      <c r="E15" s="3"/>
      <c r="F15" s="3"/>
      <c r="G15" s="3" t="s">
        <v>7</v>
      </c>
      <c r="H15" s="3" t="s">
        <v>8</v>
      </c>
    </row>
    <row r="16" spans="1:21" ht="16.2" thickBot="1" x14ac:dyDescent="0.3">
      <c r="A16" s="4" t="s">
        <v>24</v>
      </c>
      <c r="B16" s="5">
        <v>0</v>
      </c>
      <c r="C16" s="5" t="s">
        <v>10</v>
      </c>
      <c r="D16" s="5" t="str">
        <f t="shared" ref="D16:D25" si="4">CONCATENATE(E16," ",F16)</f>
        <v>9,44 kWh/liter</v>
      </c>
      <c r="E16" s="5">
        <v>9.44</v>
      </c>
      <c r="F16" s="5" t="s">
        <v>11</v>
      </c>
      <c r="G16" s="5">
        <v>1</v>
      </c>
      <c r="H16" s="10">
        <f t="shared" ref="H16:H23" si="5">B16*E16*G16</f>
        <v>0</v>
      </c>
    </row>
    <row r="17" spans="1:8" ht="16.2" thickBot="1" x14ac:dyDescent="0.3">
      <c r="A17" s="4" t="s">
        <v>25</v>
      </c>
      <c r="B17" s="5"/>
      <c r="C17" s="5" t="s">
        <v>10</v>
      </c>
      <c r="D17" s="5" t="str">
        <f t="shared" si="4"/>
        <v>9,22 kWh/liter</v>
      </c>
      <c r="E17" s="5">
        <v>9.2200000000000006</v>
      </c>
      <c r="F17" s="5" t="s">
        <v>11</v>
      </c>
      <c r="G17" s="5">
        <v>1</v>
      </c>
      <c r="H17" s="10">
        <f t="shared" si="5"/>
        <v>0</v>
      </c>
    </row>
    <row r="18" spans="1:8" ht="16.2" thickBot="1" x14ac:dyDescent="0.3">
      <c r="A18" s="4" t="s">
        <v>26</v>
      </c>
      <c r="B18" s="5"/>
      <c r="C18" s="5" t="s">
        <v>10</v>
      </c>
      <c r="D18" s="5" t="str">
        <f t="shared" si="4"/>
        <v>6,48 kWh/liter</v>
      </c>
      <c r="E18" s="9">
        <f>ROUND(9.1*0.19+5.86*0.81,2)</f>
        <v>6.48</v>
      </c>
      <c r="F18" s="5" t="s">
        <v>11</v>
      </c>
      <c r="G18" s="5">
        <v>1</v>
      </c>
      <c r="H18" s="10">
        <f t="shared" si="5"/>
        <v>0</v>
      </c>
    </row>
    <row r="19" spans="1:8" ht="16.2" thickBot="1" x14ac:dyDescent="0.3">
      <c r="A19" s="4" t="s">
        <v>27</v>
      </c>
      <c r="B19" s="5"/>
      <c r="C19" s="5" t="s">
        <v>10</v>
      </c>
      <c r="D19" s="5" t="str">
        <f t="shared" si="4"/>
        <v>5,86 kWh/liter</v>
      </c>
      <c r="E19" s="5">
        <v>5.86</v>
      </c>
      <c r="F19" s="5" t="s">
        <v>11</v>
      </c>
      <c r="G19" s="5">
        <v>1</v>
      </c>
      <c r="H19" s="10">
        <f t="shared" si="5"/>
        <v>0</v>
      </c>
    </row>
    <row r="20" spans="1:8" ht="16.2" thickBot="1" x14ac:dyDescent="0.3">
      <c r="A20" s="4" t="s">
        <v>28</v>
      </c>
      <c r="B20" s="5"/>
      <c r="C20" s="5" t="s">
        <v>15</v>
      </c>
      <c r="D20" s="5" t="str">
        <f t="shared" si="4"/>
        <v>13,3 kWh/kg</v>
      </c>
      <c r="E20" s="5">
        <v>13.3</v>
      </c>
      <c r="F20" s="5" t="s">
        <v>16</v>
      </c>
      <c r="G20" s="5">
        <v>1</v>
      </c>
      <c r="H20" s="10">
        <f t="shared" si="5"/>
        <v>0</v>
      </c>
    </row>
    <row r="21" spans="1:8" ht="16.2" thickBot="1" x14ac:dyDescent="0.3">
      <c r="A21" s="4" t="s">
        <v>29</v>
      </c>
      <c r="B21" s="5"/>
      <c r="C21" s="5" t="s">
        <v>18</v>
      </c>
      <c r="D21" s="5" t="str">
        <f t="shared" si="4"/>
        <v>13,3 kWh/kg</v>
      </c>
      <c r="E21" s="5">
        <v>13.3</v>
      </c>
      <c r="F21" s="5" t="s">
        <v>16</v>
      </c>
      <c r="G21" s="5">
        <v>0.75</v>
      </c>
      <c r="H21" s="10">
        <f t="shared" si="5"/>
        <v>0</v>
      </c>
    </row>
    <row r="22" spans="1:8" ht="16.2" thickBot="1" x14ac:dyDescent="0.3">
      <c r="A22" s="4" t="s">
        <v>30</v>
      </c>
      <c r="B22" s="5"/>
      <c r="C22" s="5" t="s">
        <v>15</v>
      </c>
      <c r="D22" s="5" t="str">
        <f t="shared" si="4"/>
        <v>13,7 kWh/kg</v>
      </c>
      <c r="E22" s="5">
        <v>13.7</v>
      </c>
      <c r="F22" s="5" t="s">
        <v>16</v>
      </c>
      <c r="G22" s="5">
        <v>1</v>
      </c>
      <c r="H22" s="10">
        <f t="shared" si="5"/>
        <v>0</v>
      </c>
    </row>
    <row r="23" spans="1:8" ht="16.2" thickBot="1" x14ac:dyDescent="0.3">
      <c r="A23" s="4" t="s">
        <v>31</v>
      </c>
      <c r="B23" s="5"/>
      <c r="C23" s="5" t="s">
        <v>18</v>
      </c>
      <c r="D23" s="5" t="str">
        <f t="shared" si="4"/>
        <v>13,7 kWh/kg</v>
      </c>
      <c r="E23" s="5">
        <v>13.7</v>
      </c>
      <c r="F23" s="5" t="s">
        <v>16</v>
      </c>
      <c r="G23" s="5">
        <v>0.75</v>
      </c>
      <c r="H23" s="10">
        <f t="shared" si="5"/>
        <v>0</v>
      </c>
    </row>
    <row r="24" spans="1:8" ht="16.2" thickBot="1" x14ac:dyDescent="0.3">
      <c r="A24" s="4" t="s">
        <v>32</v>
      </c>
      <c r="B24" s="5"/>
      <c r="C24" s="5" t="s">
        <v>20</v>
      </c>
      <c r="D24" s="5" t="str">
        <f t="shared" si="4"/>
        <v>1 kWh/kWh</v>
      </c>
      <c r="E24" s="5">
        <v>1</v>
      </c>
      <c r="F24" s="5" t="s">
        <v>21</v>
      </c>
      <c r="G24" s="5">
        <v>3</v>
      </c>
      <c r="H24" s="10">
        <f>B24*E24*G24</f>
        <v>0</v>
      </c>
    </row>
    <row r="25" spans="1:8" ht="16.2" thickBot="1" x14ac:dyDescent="0.3">
      <c r="A25" s="4" t="s">
        <v>33</v>
      </c>
      <c r="B25" s="5"/>
      <c r="C25" s="5" t="s">
        <v>15</v>
      </c>
      <c r="D25" s="5" t="str">
        <f t="shared" si="4"/>
        <v>33 kWh/kg</v>
      </c>
      <c r="E25" s="5">
        <v>33</v>
      </c>
      <c r="F25" s="5" t="s">
        <v>16</v>
      </c>
      <c r="G25" s="5">
        <v>1</v>
      </c>
      <c r="H25" s="10">
        <f t="shared" ref="H25" si="6">B25*E25*G25</f>
        <v>0</v>
      </c>
    </row>
    <row r="26" spans="1:8" ht="16.2" thickBot="1" x14ac:dyDescent="0.3">
      <c r="A26" s="4" t="s">
        <v>0</v>
      </c>
      <c r="B26" s="11"/>
      <c r="C26" s="11"/>
      <c r="D26" s="11"/>
      <c r="E26" s="11"/>
      <c r="F26" s="11"/>
      <c r="G26" s="11"/>
      <c r="H26" s="10">
        <f>SUM(H16:H25)</f>
        <v>0</v>
      </c>
    </row>
    <row r="28" spans="1:8" ht="23.4" thickBot="1" x14ac:dyDescent="0.3">
      <c r="A28" s="2" t="s">
        <v>39</v>
      </c>
      <c r="B28" s="2"/>
      <c r="C28" s="2"/>
      <c r="D28" s="2"/>
    </row>
    <row r="29" spans="1:8" ht="22.2" thickTop="1" thickBot="1" x14ac:dyDescent="0.45">
      <c r="A29" s="3" t="s">
        <v>35</v>
      </c>
      <c r="B29" s="12">
        <f>IF(H12+H26&gt;0,H26/(H12+H26)," ")</f>
        <v>0</v>
      </c>
      <c r="C29" s="28" t="str">
        <f>IF(B29&gt;=20%,"Kravet nått", "Kravet ej nått")</f>
        <v>Kravet ej nått</v>
      </c>
      <c r="D29" s="29"/>
    </row>
  </sheetData>
  <mergeCells count="2">
    <mergeCell ref="C29:D29"/>
    <mergeCell ref="A14:H1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9E11D-472B-4583-B380-F39E483273E6}">
  <dimension ref="A1:R29"/>
  <sheetViews>
    <sheetView zoomScale="79" workbookViewId="0">
      <selection activeCell="B66" sqref="B66"/>
    </sheetView>
  </sheetViews>
  <sheetFormatPr defaultRowHeight="13.8" x14ac:dyDescent="0.25"/>
  <cols>
    <col min="1" max="1" width="24.59765625" customWidth="1"/>
    <col min="3" max="3" width="8.8984375" customWidth="1"/>
    <col min="4" max="4" width="15.19921875" customWidth="1"/>
    <col min="5" max="5" width="6.3984375" hidden="1" customWidth="1"/>
    <col min="6" max="6" width="8.8984375" hidden="1" customWidth="1"/>
    <col min="7" max="7" width="10" bestFit="1" customWidth="1"/>
    <col min="8" max="8" width="16.59765625" customWidth="1"/>
  </cols>
  <sheetData>
    <row r="1" spans="1:18" ht="22.8" x14ac:dyDescent="0.25">
      <c r="A1" s="1" t="s">
        <v>1</v>
      </c>
    </row>
    <row r="3" spans="1:18" s="6" customFormat="1" ht="23.4" thickBot="1" x14ac:dyDescent="0.3">
      <c r="A3" s="2" t="s">
        <v>2</v>
      </c>
      <c r="B3" s="2"/>
      <c r="C3" s="2"/>
      <c r="D3" s="2"/>
      <c r="E3" s="2"/>
      <c r="F3" s="2"/>
      <c r="G3" s="2"/>
      <c r="H3" s="2"/>
    </row>
    <row r="4" spans="1:18" ht="18.600000000000001" thickTop="1" thickBot="1" x14ac:dyDescent="0.3">
      <c r="A4" s="3" t="s">
        <v>3</v>
      </c>
      <c r="B4" s="3" t="s">
        <v>4</v>
      </c>
      <c r="C4" s="3" t="s">
        <v>5</v>
      </c>
      <c r="D4" s="3" t="s">
        <v>6</v>
      </c>
      <c r="E4" s="3"/>
      <c r="F4" s="3"/>
      <c r="G4" s="3" t="s">
        <v>7</v>
      </c>
      <c r="H4" s="3" t="s">
        <v>8</v>
      </c>
    </row>
    <row r="5" spans="1:18" ht="16.2" thickBot="1" x14ac:dyDescent="0.3">
      <c r="A5" s="4" t="s">
        <v>9</v>
      </c>
      <c r="B5" s="5">
        <v>350</v>
      </c>
      <c r="C5" s="5" t="s">
        <v>10</v>
      </c>
      <c r="D5" s="5" t="str">
        <f t="shared" ref="D5:D9" si="0">CONCATENATE(E5," ",F5)</f>
        <v>9,72 kWh/liter</v>
      </c>
      <c r="E5" s="9">
        <f>ROUND(9.8*(1-0.206)+9.44*0.161+9.22*(0.206-0.161),2)</f>
        <v>9.7200000000000006</v>
      </c>
      <c r="F5" s="5" t="s">
        <v>11</v>
      </c>
      <c r="G5" s="5">
        <v>1</v>
      </c>
      <c r="H5" s="10">
        <f t="shared" ref="H5:H9" si="1">B5*E5*G5</f>
        <v>3402</v>
      </c>
      <c r="K5" s="5"/>
    </row>
    <row r="6" spans="1:18" ht="16.2" thickBot="1" x14ac:dyDescent="0.3">
      <c r="A6" s="4" t="s">
        <v>12</v>
      </c>
      <c r="B6" s="5"/>
      <c r="C6" s="5" t="s">
        <v>10</v>
      </c>
      <c r="D6" s="5" t="str">
        <f t="shared" si="0"/>
        <v>8,95 kWh/liter</v>
      </c>
      <c r="E6" s="9">
        <f>ROUND(9.1*0.953+5.86*0.047,2)</f>
        <v>8.9499999999999993</v>
      </c>
      <c r="F6" s="5" t="s">
        <v>11</v>
      </c>
      <c r="G6" s="5">
        <v>1</v>
      </c>
      <c r="H6" s="10">
        <f t="shared" si="1"/>
        <v>0</v>
      </c>
    </row>
    <row r="7" spans="1:18" ht="16.2" thickBot="1" x14ac:dyDescent="0.3">
      <c r="A7" s="4" t="s">
        <v>13</v>
      </c>
      <c r="B7" s="5"/>
      <c r="C7" s="5" t="s">
        <v>10</v>
      </c>
      <c r="D7" s="5" t="str">
        <f t="shared" si="0"/>
        <v>8,53 kWh/liter</v>
      </c>
      <c r="E7" s="9">
        <f>ROUND(8.53,2)</f>
        <v>8.5299999999999994</v>
      </c>
      <c r="F7" s="5" t="s">
        <v>11</v>
      </c>
      <c r="G7" s="5">
        <v>1</v>
      </c>
      <c r="H7" s="10">
        <f t="shared" si="1"/>
        <v>0</v>
      </c>
    </row>
    <row r="8" spans="1:18" ht="16.2" thickBot="1" x14ac:dyDescent="0.3">
      <c r="A8" s="4" t="s">
        <v>14</v>
      </c>
      <c r="B8" s="5"/>
      <c r="C8" s="5" t="s">
        <v>15</v>
      </c>
      <c r="D8" s="5" t="str">
        <f t="shared" si="0"/>
        <v>13,3 kWh/kg</v>
      </c>
      <c r="E8" s="9">
        <v>13.3</v>
      </c>
      <c r="F8" s="5" t="s">
        <v>16</v>
      </c>
      <c r="G8" s="5">
        <v>1</v>
      </c>
      <c r="H8" s="10">
        <f t="shared" si="1"/>
        <v>0</v>
      </c>
    </row>
    <row r="9" spans="1:18" ht="16.2" thickBot="1" x14ac:dyDescent="0.3">
      <c r="A9" s="4" t="s">
        <v>17</v>
      </c>
      <c r="B9" s="5"/>
      <c r="C9" s="5" t="s">
        <v>18</v>
      </c>
      <c r="D9" s="5" t="str">
        <f t="shared" si="0"/>
        <v>13,7 kWh/kg</v>
      </c>
      <c r="E9" s="9">
        <v>13.7</v>
      </c>
      <c r="F9" s="5" t="s">
        <v>16</v>
      </c>
      <c r="G9" s="5">
        <v>1</v>
      </c>
      <c r="H9" s="10">
        <f t="shared" si="1"/>
        <v>0</v>
      </c>
    </row>
    <row r="10" spans="1:18" ht="16.2" thickBot="1" x14ac:dyDescent="0.3">
      <c r="A10" s="4" t="s">
        <v>19</v>
      </c>
      <c r="B10" s="5">
        <v>0</v>
      </c>
      <c r="C10" s="5" t="s">
        <v>20</v>
      </c>
      <c r="D10" s="5" t="str">
        <f>CONCATENATE(E10," ",F10)</f>
        <v>1 kWh/kWh</v>
      </c>
      <c r="E10" s="9">
        <v>1</v>
      </c>
      <c r="F10" s="5" t="s">
        <v>21</v>
      </c>
      <c r="G10" s="5">
        <v>3</v>
      </c>
      <c r="H10" s="10">
        <f>B10*E10*G10</f>
        <v>0</v>
      </c>
    </row>
    <row r="11" spans="1:18" ht="16.2" thickBot="1" x14ac:dyDescent="0.3">
      <c r="A11" s="4" t="s">
        <v>22</v>
      </c>
      <c r="B11" s="5"/>
      <c r="C11" s="5" t="s">
        <v>15</v>
      </c>
      <c r="D11" s="5" t="str">
        <f t="shared" ref="D11" si="2">CONCATENATE(E11," ",F11)</f>
        <v>33 kWh/kg</v>
      </c>
      <c r="E11" s="9">
        <v>33</v>
      </c>
      <c r="F11" s="5" t="s">
        <v>16</v>
      </c>
      <c r="G11" s="5">
        <v>1</v>
      </c>
      <c r="H11" s="10">
        <f t="shared" ref="H11" si="3">B11*E11*G11</f>
        <v>0</v>
      </c>
    </row>
    <row r="12" spans="1:18" ht="16.2" thickBot="1" x14ac:dyDescent="0.3">
      <c r="A12" s="4" t="s">
        <v>0</v>
      </c>
      <c r="B12" s="11"/>
      <c r="C12" s="11"/>
      <c r="D12" s="11"/>
      <c r="E12" s="11"/>
      <c r="F12" s="11"/>
      <c r="G12" s="11"/>
      <c r="H12" s="10">
        <f>SUM(H5:H11)</f>
        <v>3402</v>
      </c>
    </row>
    <row r="14" spans="1:18" s="6" customFormat="1" ht="23.4" thickBot="1" x14ac:dyDescent="0.3">
      <c r="A14" s="2" t="s">
        <v>23</v>
      </c>
    </row>
    <row r="15" spans="1:18" ht="24" thickTop="1" thickBot="1" x14ac:dyDescent="0.3">
      <c r="A15" s="3" t="s">
        <v>3</v>
      </c>
      <c r="B15" s="3" t="s">
        <v>4</v>
      </c>
      <c r="C15" s="3" t="s">
        <v>5</v>
      </c>
      <c r="D15" s="3" t="s">
        <v>6</v>
      </c>
      <c r="E15" s="3"/>
      <c r="F15" s="3"/>
      <c r="G15" s="3" t="s">
        <v>7</v>
      </c>
      <c r="H15" s="3" t="s">
        <v>8</v>
      </c>
      <c r="M15" s="1"/>
      <c r="N15" s="1"/>
      <c r="O15" s="1"/>
      <c r="P15" s="1"/>
      <c r="Q15" s="1"/>
      <c r="R15" s="1"/>
    </row>
    <row r="16" spans="1:18" ht="16.2" thickBot="1" x14ac:dyDescent="0.3">
      <c r="A16" s="4" t="s">
        <v>24</v>
      </c>
      <c r="B16" s="5">
        <v>100</v>
      </c>
      <c r="C16" s="5" t="s">
        <v>10</v>
      </c>
      <c r="D16" s="5" t="str">
        <f t="shared" ref="D16:D25" si="4">CONCATENATE(E16," ",F16)</f>
        <v>9,44 kWh/liter</v>
      </c>
      <c r="E16" s="5">
        <v>9.44</v>
      </c>
      <c r="F16" s="5" t="s">
        <v>11</v>
      </c>
      <c r="G16" s="5">
        <v>1</v>
      </c>
      <c r="H16" s="10">
        <f t="shared" ref="H16:H23" si="5">B16*E16*G16</f>
        <v>944</v>
      </c>
    </row>
    <row r="17" spans="1:8" ht="16.2" thickBot="1" x14ac:dyDescent="0.3">
      <c r="A17" s="4" t="s">
        <v>25</v>
      </c>
      <c r="B17" s="5"/>
      <c r="C17" s="5" t="s">
        <v>10</v>
      </c>
      <c r="D17" s="5" t="str">
        <f t="shared" si="4"/>
        <v>9,22 kWh/liter</v>
      </c>
      <c r="E17" s="5">
        <v>9.2200000000000006</v>
      </c>
      <c r="F17" s="5" t="s">
        <v>11</v>
      </c>
      <c r="G17" s="5">
        <v>1</v>
      </c>
      <c r="H17" s="10">
        <f t="shared" si="5"/>
        <v>0</v>
      </c>
    </row>
    <row r="18" spans="1:8" ht="16.2" thickBot="1" x14ac:dyDescent="0.3">
      <c r="A18" s="4" t="s">
        <v>26</v>
      </c>
      <c r="B18" s="5"/>
      <c r="C18" s="5" t="s">
        <v>10</v>
      </c>
      <c r="D18" s="5" t="str">
        <f t="shared" si="4"/>
        <v>6,48 kWh/liter</v>
      </c>
      <c r="E18" s="9">
        <f>ROUND(9.1*0.19+5.86*0.81,2)</f>
        <v>6.48</v>
      </c>
      <c r="F18" s="5" t="s">
        <v>11</v>
      </c>
      <c r="G18" s="5">
        <v>1</v>
      </c>
      <c r="H18" s="10">
        <f t="shared" si="5"/>
        <v>0</v>
      </c>
    </row>
    <row r="19" spans="1:8" ht="16.2" thickBot="1" x14ac:dyDescent="0.3">
      <c r="A19" s="4" t="s">
        <v>27</v>
      </c>
      <c r="B19" s="5"/>
      <c r="C19" s="5" t="s">
        <v>10</v>
      </c>
      <c r="D19" s="5" t="str">
        <f t="shared" si="4"/>
        <v>5,86 kWh/liter</v>
      </c>
      <c r="E19" s="5">
        <v>5.86</v>
      </c>
      <c r="F19" s="5" t="s">
        <v>11</v>
      </c>
      <c r="G19" s="5">
        <v>1</v>
      </c>
      <c r="H19" s="10">
        <f t="shared" si="5"/>
        <v>0</v>
      </c>
    </row>
    <row r="20" spans="1:8" ht="16.2" thickBot="1" x14ac:dyDescent="0.3">
      <c r="A20" s="4" t="s">
        <v>28</v>
      </c>
      <c r="B20" s="5"/>
      <c r="C20" s="5" t="s">
        <v>15</v>
      </c>
      <c r="D20" s="5" t="str">
        <f t="shared" si="4"/>
        <v>13,3 kWh/kg</v>
      </c>
      <c r="E20" s="5">
        <v>13.3</v>
      </c>
      <c r="F20" s="5" t="s">
        <v>16</v>
      </c>
      <c r="G20" s="5">
        <v>1</v>
      </c>
      <c r="H20" s="10">
        <f t="shared" si="5"/>
        <v>0</v>
      </c>
    </row>
    <row r="21" spans="1:8" ht="16.2" thickBot="1" x14ac:dyDescent="0.3">
      <c r="A21" s="4" t="s">
        <v>29</v>
      </c>
      <c r="B21" s="5"/>
      <c r="C21" s="5" t="s">
        <v>18</v>
      </c>
      <c r="D21" s="5" t="str">
        <f t="shared" si="4"/>
        <v>13,3 kWh/kg</v>
      </c>
      <c r="E21" s="5">
        <v>13.3</v>
      </c>
      <c r="F21" s="5" t="s">
        <v>16</v>
      </c>
      <c r="G21" s="5">
        <v>0.75</v>
      </c>
      <c r="H21" s="10">
        <f t="shared" si="5"/>
        <v>0</v>
      </c>
    </row>
    <row r="22" spans="1:8" ht="16.2" thickBot="1" x14ac:dyDescent="0.3">
      <c r="A22" s="4" t="s">
        <v>30</v>
      </c>
      <c r="B22" s="5"/>
      <c r="C22" s="5" t="s">
        <v>15</v>
      </c>
      <c r="D22" s="5" t="str">
        <f t="shared" si="4"/>
        <v>13,7 kWh/kg</v>
      </c>
      <c r="E22" s="5">
        <v>13.7</v>
      </c>
      <c r="F22" s="5" t="s">
        <v>16</v>
      </c>
      <c r="G22" s="5">
        <v>1</v>
      </c>
      <c r="H22" s="10">
        <f t="shared" si="5"/>
        <v>0</v>
      </c>
    </row>
    <row r="23" spans="1:8" ht="16.2" thickBot="1" x14ac:dyDescent="0.3">
      <c r="A23" s="4" t="s">
        <v>31</v>
      </c>
      <c r="B23" s="5"/>
      <c r="C23" s="5" t="s">
        <v>18</v>
      </c>
      <c r="D23" s="5" t="str">
        <f t="shared" si="4"/>
        <v>13,7 kWh/kg</v>
      </c>
      <c r="E23" s="5">
        <v>13.7</v>
      </c>
      <c r="F23" s="5" t="s">
        <v>16</v>
      </c>
      <c r="G23" s="5">
        <v>0.75</v>
      </c>
      <c r="H23" s="10">
        <f t="shared" si="5"/>
        <v>0</v>
      </c>
    </row>
    <row r="24" spans="1:8" ht="16.2" thickBot="1" x14ac:dyDescent="0.3">
      <c r="A24" s="4" t="s">
        <v>32</v>
      </c>
      <c r="B24" s="5"/>
      <c r="C24" s="5" t="s">
        <v>20</v>
      </c>
      <c r="D24" s="5" t="str">
        <f t="shared" si="4"/>
        <v>1 kWh/kWh</v>
      </c>
      <c r="E24" s="5">
        <v>1</v>
      </c>
      <c r="F24" s="5" t="s">
        <v>21</v>
      </c>
      <c r="G24" s="5">
        <v>3</v>
      </c>
      <c r="H24" s="10">
        <f>B24*E24*G24</f>
        <v>0</v>
      </c>
    </row>
    <row r="25" spans="1:8" ht="16.2" thickBot="1" x14ac:dyDescent="0.3">
      <c r="A25" s="4" t="s">
        <v>33</v>
      </c>
      <c r="B25" s="5"/>
      <c r="C25" s="5" t="s">
        <v>15</v>
      </c>
      <c r="D25" s="5" t="str">
        <f t="shared" si="4"/>
        <v>33 kWh/kg</v>
      </c>
      <c r="E25" s="5">
        <v>33</v>
      </c>
      <c r="F25" s="5" t="s">
        <v>16</v>
      </c>
      <c r="G25" s="5">
        <v>1</v>
      </c>
      <c r="H25" s="10">
        <f t="shared" ref="H25" si="6">B25*E25*G25</f>
        <v>0</v>
      </c>
    </row>
    <row r="26" spans="1:8" ht="16.2" thickBot="1" x14ac:dyDescent="0.3">
      <c r="A26" s="4" t="s">
        <v>0</v>
      </c>
      <c r="B26" s="11"/>
      <c r="C26" s="11"/>
      <c r="D26" s="11"/>
      <c r="E26" s="11"/>
      <c r="F26" s="11"/>
      <c r="G26" s="11"/>
      <c r="H26" s="10">
        <f>SUM(H16:H25)</f>
        <v>944</v>
      </c>
    </row>
    <row r="28" spans="1:8" ht="23.4" thickBot="1" x14ac:dyDescent="0.3">
      <c r="A28" s="2" t="s">
        <v>39</v>
      </c>
      <c r="B28" s="2"/>
      <c r="C28" s="2"/>
      <c r="D28" s="2"/>
    </row>
    <row r="29" spans="1:8" ht="22.2" thickTop="1" thickBot="1" x14ac:dyDescent="0.45">
      <c r="A29" s="3" t="s">
        <v>35</v>
      </c>
      <c r="B29" s="12">
        <f>IF(H12+H26&gt;0,H26/(H12+H26)," ")</f>
        <v>0.21721122871606074</v>
      </c>
      <c r="C29" s="28" t="str">
        <f>IF(B29&gt;=20%,"Kravet nått", "Kravet ej nått")</f>
        <v>Kravet nått</v>
      </c>
      <c r="D29" s="29"/>
    </row>
  </sheetData>
  <mergeCells count="1">
    <mergeCell ref="C29:D2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0c4ee4b-63ea-49f8-bb04-a131474d1297">
      <Terms xmlns="http://schemas.microsoft.com/office/infopath/2007/PartnerControls"/>
    </lcf76f155ced4ddcb4097134ff3c332f>
    <TaxCatchAll xmlns="a2abec8d-3a7a-4d46-8811-c7c6d3ba06a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8C9A2CB05ED9A4899E4F4F1765F6F35" ma:contentTypeVersion="16" ma:contentTypeDescription="Skapa ett nytt dokument." ma:contentTypeScope="" ma:versionID="918d8d5eda379706a7a4b9423640b33b">
  <xsd:schema xmlns:xsd="http://www.w3.org/2001/XMLSchema" xmlns:xs="http://www.w3.org/2001/XMLSchema" xmlns:p="http://schemas.microsoft.com/office/2006/metadata/properties" xmlns:ns2="e0c4ee4b-63ea-49f8-bb04-a131474d1297" xmlns:ns3="a2abec8d-3a7a-4d46-8811-c7c6d3ba06ae" targetNamespace="http://schemas.microsoft.com/office/2006/metadata/properties" ma:root="true" ma:fieldsID="2a22a4b72c1c31825ece407615581000" ns2:_="" ns3:_="">
    <xsd:import namespace="e0c4ee4b-63ea-49f8-bb04-a131474d1297"/>
    <xsd:import namespace="a2abec8d-3a7a-4d46-8811-c7c6d3ba06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c4ee4b-63ea-49f8-bb04-a131474d12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Bildmarkeringar" ma:readOnly="false" ma:fieldId="{5cf76f15-5ced-4ddc-b409-7134ff3c332f}" ma:taxonomyMulti="true" ma:sspId="5ba0a079-088f-45e9-a2b8-c4105584005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abec8d-3a7a-4d46-8811-c7c6d3ba06ae" elementFormDefault="qualified">
    <xsd:import namespace="http://schemas.microsoft.com/office/2006/documentManagement/types"/>
    <xsd:import namespace="http://schemas.microsoft.com/office/infopath/2007/PartnerControls"/>
    <xsd:element name="SharedWithUsers" ma:index="12"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at med information" ma:internalName="SharedWithDetails" ma:readOnly="true">
      <xsd:simpleType>
        <xsd:restriction base="dms:Note">
          <xsd:maxLength value="255"/>
        </xsd:restriction>
      </xsd:simpleType>
    </xsd:element>
    <xsd:element name="TaxCatchAll" ma:index="22" nillable="true" ma:displayName="Taxonomy Catch All Column" ma:hidden="true" ma:list="{61472d99-6af6-4444-95bd-b0802b8a5535}" ma:internalName="TaxCatchAll" ma:showField="CatchAllData" ma:web="a2abec8d-3a7a-4d46-8811-c7c6d3ba06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8C4B71-3FAD-4A23-8DAD-B4348896E2B5}">
  <ds:schemaRefs>
    <ds:schemaRef ds:uri="http://schemas.microsoft.com/office/2006/metadata/properties"/>
    <ds:schemaRef ds:uri="http://schemas.microsoft.com/office/infopath/2007/PartnerControls"/>
    <ds:schemaRef ds:uri="e0c4ee4b-63ea-49f8-bb04-a131474d1297"/>
    <ds:schemaRef ds:uri="a2abec8d-3a7a-4d46-8811-c7c6d3ba06ae"/>
  </ds:schemaRefs>
</ds:datastoreItem>
</file>

<file path=customXml/itemProps2.xml><?xml version="1.0" encoding="utf-8"?>
<ds:datastoreItem xmlns:ds="http://schemas.openxmlformats.org/officeDocument/2006/customXml" ds:itemID="{67FAE4E8-D0AD-42A6-A899-0A6CA7D58E8E}">
  <ds:schemaRefs>
    <ds:schemaRef ds:uri="http://schemas.microsoft.com/sharepoint/v3/contenttype/forms"/>
  </ds:schemaRefs>
</ds:datastoreItem>
</file>

<file path=customXml/itemProps3.xml><?xml version="1.0" encoding="utf-8"?>
<ds:datastoreItem xmlns:ds="http://schemas.openxmlformats.org/officeDocument/2006/customXml" ds:itemID="{82270225-A130-42CA-8A69-138A94E088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c4ee4b-63ea-49f8-bb04-a131474d1297"/>
    <ds:schemaRef ds:uri="a2abec8d-3a7a-4d46-8811-c7c6d3ba06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Kalkylblad</vt:lpstr>
      </vt:variant>
      <vt:variant>
        <vt:i4>4</vt:i4>
      </vt:variant>
    </vt:vector>
  </HeadingPairs>
  <TitlesOfParts>
    <vt:vector size="4" baseType="lpstr">
      <vt:lpstr>Drivmedelsberäkning</vt:lpstr>
      <vt:lpstr>Fyll i här</vt:lpstr>
      <vt:lpstr>Exempel 1</vt:lpstr>
      <vt:lpstr>Exempel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Grundmall (Excell)</dc:title>
  <dc:creator>therese.balchman@trafikkontoret.goteborg.se</dc:creator>
  <cp:lastModifiedBy>Elin Lindström</cp:lastModifiedBy>
  <cp:lastPrinted>2019-10-03T14:21:24Z</cp:lastPrinted>
  <dcterms:created xsi:type="dcterms:W3CDTF">2019-08-16T07:16:27Z</dcterms:created>
  <dcterms:modified xsi:type="dcterms:W3CDTF">2023-03-23T14:04:12Z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0x01010008C9A2CB05ED9A4899E4F4F1765F6F35</vt:lpwstr>
  </property>
  <property fmtid="{D5CDD505-2E9C-101B-9397-08002B2CF9AE}" pid="3" name="MediaServiceImageTags">
    <vt:lpwstr/>
  </property>
</Properties>
</file>