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C:\Users\dalatt0701\Desktop\"/>
    </mc:Choice>
  </mc:AlternateContent>
  <xr:revisionPtr revIDLastSave="0" documentId="13_ncr:1_{54E7EBAC-611F-4463-A92F-CCB401BA2C4F}" xr6:coauthVersionLast="36" xr6:coauthVersionMax="36" xr10:uidLastSave="{00000000-0000-0000-0000-000000000000}"/>
  <bookViews>
    <workbookView xWindow="0" yWindow="0" windowWidth="19200" windowHeight="7755" activeTab="1" xr2:uid="{00000000-000D-0000-FFFF-FFFF00000000}"/>
  </bookViews>
  <sheets>
    <sheet name="Drivmedelsberäkning" sheetId="7" r:id="rId1"/>
    <sheet name="Fyll i här" sheetId="1" r:id="rId2"/>
    <sheet name="Exempel 1" sheetId="5" r:id="rId3"/>
    <sheet name="Exempel 2"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8" i="6" l="1"/>
  <c r="H25" i="6" l="1"/>
  <c r="D25" i="6"/>
  <c r="H24" i="6"/>
  <c r="D24" i="6"/>
  <c r="H23" i="6"/>
  <c r="D23" i="6"/>
  <c r="H22" i="6"/>
  <c r="D22" i="6"/>
  <c r="H21" i="6"/>
  <c r="D21" i="6"/>
  <c r="H20" i="6"/>
  <c r="D20" i="6"/>
  <c r="H19" i="6"/>
  <c r="D19" i="6"/>
  <c r="E18" i="6"/>
  <c r="H18" i="6" s="1"/>
  <c r="D18" i="6"/>
  <c r="H17" i="6"/>
  <c r="D17" i="6"/>
  <c r="H16" i="6"/>
  <c r="D16" i="6"/>
  <c r="H11" i="6"/>
  <c r="D11" i="6"/>
  <c r="H10" i="6"/>
  <c r="D10" i="6"/>
  <c r="H9" i="6"/>
  <c r="D9" i="6"/>
  <c r="H8" i="6"/>
  <c r="E7" i="6"/>
  <c r="H7" i="6" s="1"/>
  <c r="E6" i="6"/>
  <c r="D6" i="6" s="1"/>
  <c r="E5" i="6"/>
  <c r="D5" i="6" s="1"/>
  <c r="H25" i="5"/>
  <c r="D25" i="5"/>
  <c r="H24" i="5"/>
  <c r="D24" i="5"/>
  <c r="H23" i="5"/>
  <c r="D23" i="5"/>
  <c r="H22" i="5"/>
  <c r="D22" i="5"/>
  <c r="H21" i="5"/>
  <c r="D21" i="5"/>
  <c r="H20" i="5"/>
  <c r="D20" i="5"/>
  <c r="H19" i="5"/>
  <c r="D19" i="5"/>
  <c r="E18" i="5"/>
  <c r="D18" i="5" s="1"/>
  <c r="H17" i="5"/>
  <c r="D17" i="5"/>
  <c r="H16" i="5"/>
  <c r="D16" i="5"/>
  <c r="H11" i="5"/>
  <c r="D11" i="5"/>
  <c r="H10" i="5"/>
  <c r="D10" i="5"/>
  <c r="H9" i="5"/>
  <c r="D9" i="5"/>
  <c r="H8" i="5"/>
  <c r="D8" i="5"/>
  <c r="E7" i="5"/>
  <c r="D7" i="5" s="1"/>
  <c r="E6" i="5"/>
  <c r="H6" i="5" s="1"/>
  <c r="E5" i="5"/>
  <c r="H5" i="5" s="1"/>
  <c r="H23" i="1"/>
  <c r="D23" i="1"/>
  <c r="H22" i="1"/>
  <c r="D22" i="1"/>
  <c r="H21" i="1"/>
  <c r="D21" i="1"/>
  <c r="H20" i="1"/>
  <c r="D20" i="1"/>
  <c r="H19" i="1"/>
  <c r="D19" i="1"/>
  <c r="E18" i="1"/>
  <c r="D18" i="1" s="1"/>
  <c r="H17" i="1"/>
  <c r="D17" i="1"/>
  <c r="H16" i="1"/>
  <c r="D16" i="1"/>
  <c r="H24" i="1"/>
  <c r="D24" i="1"/>
  <c r="H9" i="1"/>
  <c r="D9" i="1"/>
  <c r="H8" i="1"/>
  <c r="D8" i="1"/>
  <c r="E7" i="1"/>
  <c r="H7" i="1" s="1"/>
  <c r="E6" i="1"/>
  <c r="E5" i="1"/>
  <c r="H5" i="1" s="1"/>
  <c r="H10" i="1"/>
  <c r="D10" i="1"/>
  <c r="D5" i="5" l="1"/>
  <c r="D6" i="5"/>
  <c r="D7" i="6"/>
  <c r="H6" i="1"/>
  <c r="D6" i="1"/>
  <c r="H26" i="6"/>
  <c r="H6" i="6"/>
  <c r="H5" i="6"/>
  <c r="H18" i="5"/>
  <c r="H26" i="5" s="1"/>
  <c r="H7" i="5"/>
  <c r="H12" i="5" s="1"/>
  <c r="H18" i="1"/>
  <c r="D7" i="1"/>
  <c r="D5" i="1"/>
  <c r="H29" i="5" l="1"/>
  <c r="I29" i="5" s="1"/>
  <c r="H12" i="6"/>
  <c r="H29" i="6" s="1"/>
  <c r="I29" i="6" s="1"/>
  <c r="H25" i="1"/>
  <c r="H11" i="1"/>
  <c r="D25" i="1"/>
  <c r="D11" i="1"/>
  <c r="H12" i="1" l="1"/>
  <c r="H26" i="1" l="1"/>
  <c r="H29" i="1" s="1"/>
  <c r="I29" i="1" s="1"/>
</calcChain>
</file>

<file path=xl/sharedStrings.xml><?xml version="1.0" encoding="utf-8"?>
<sst xmlns="http://schemas.openxmlformats.org/spreadsheetml/2006/main" count="231" uniqueCount="58">
  <si>
    <t>Mängd</t>
  </si>
  <si>
    <t>Enhet</t>
  </si>
  <si>
    <t>Uppräkning</t>
  </si>
  <si>
    <t>Summa</t>
  </si>
  <si>
    <t>Alkylatbensin</t>
  </si>
  <si>
    <t>Liter</t>
  </si>
  <si>
    <t>E85</t>
  </si>
  <si>
    <t>ED95</t>
  </si>
  <si>
    <t>Kg</t>
  </si>
  <si>
    <t>kg</t>
  </si>
  <si>
    <t>kWh</t>
  </si>
  <si>
    <t>El från förnybara energikällor</t>
  </si>
  <si>
    <t>Drivmedel till fordon och arbetsmaskiner</t>
  </si>
  <si>
    <t>El från icke förnybara energikällor</t>
  </si>
  <si>
    <t>Bensin, även sådan som innehåller inblandning av biodrivmedel</t>
  </si>
  <si>
    <t>Diesel, även sådan som innehåller inblandning av biodrivmedel</t>
  </si>
  <si>
    <t>Vätgas från förnybara källor</t>
  </si>
  <si>
    <t>Vätgas från icke förnybara källor</t>
  </si>
  <si>
    <t>Naturgas/100% fossil fordonsgas (flytande)</t>
  </si>
  <si>
    <t>Naturgas/100% fossil fordonsgas (gas)</t>
  </si>
  <si>
    <t>HVO 100%</t>
  </si>
  <si>
    <t>RME eller annan FAME 100%</t>
  </si>
  <si>
    <t>A - Konventionell el och konventionella drivmedel som inte omfattas av B nedan</t>
  </si>
  <si>
    <t>B/(A+B)</t>
  </si>
  <si>
    <t>Energimängd (kWh)</t>
  </si>
  <si>
    <t>kWh/kWh</t>
  </si>
  <si>
    <t>kWh/kg</t>
  </si>
  <si>
    <t>kWh/liter</t>
  </si>
  <si>
    <t>Drivmedel</t>
  </si>
  <si>
    <t>Omräkningsfaktor</t>
  </si>
  <si>
    <t>B- El från förnybara energikällor  och/eller hållbara höginblandade och hållbara rena biodrivmedel  som inte omfattas av reduktionsplikt</t>
  </si>
  <si>
    <t>Biogas 100% förnybar (gas)</t>
  </si>
  <si>
    <t>Fordonsgas mix (gas)</t>
  </si>
  <si>
    <t>Biogas 100% förnybar (flytande)</t>
  </si>
  <si>
    <t>Fordonsgas mix (flytande)</t>
  </si>
  <si>
    <t xml:space="preserve">Energiandel el från förnybara energikällor  och/eller hållbara höginblandade och hållbara rena biodrivmedel  som inte omfattas av reduktionsplikt </t>
  </si>
  <si>
    <t>Energiandel el från förnybara energikällor  och/eller hållbara höginblandade och hållbara rena biodrivmedel  som inte omfattas av reduktionsplikt</t>
  </si>
  <si>
    <r>
      <rPr>
        <b/>
        <sz val="12"/>
        <color theme="1"/>
        <rFont val="Calibri"/>
        <family val="2"/>
        <scheme val="minor"/>
      </rPr>
      <t>Syfte</t>
    </r>
    <r>
      <rPr>
        <sz val="12"/>
        <color theme="1"/>
        <rFont val="Calibri"/>
        <family val="2"/>
        <scheme val="minor"/>
      </rPr>
      <t>:</t>
    </r>
  </si>
  <si>
    <t>Resultat:</t>
  </si>
  <si>
    <t>Användningsområde:</t>
  </si>
  <si>
    <t>Beräkningen sker igenom angiven förbrukad mängd räknas om till energi i kWh, genom en omräkningsfaktor.</t>
  </si>
  <si>
    <t>Del A - Konventionell el och konventionella drivmedel som omfattas av reduktionsplikten.</t>
  </si>
  <si>
    <t>Del B - El från förnybara energikällor och/eller hållbara höginblandade och hållbara rena biodrivmedel som inte omfattas av reduktionsplikten.</t>
  </si>
  <si>
    <t>Kalkylen räknar ut energiandel el från förnybara energikällor  och/eller hållbara höginblandade och hållbara rena biodrivmedel som inte omfattas av reduktionsplikt .</t>
  </si>
  <si>
    <t>Andel inblandning anges direkt i procent %. För att uppfylla kravet måste andelen vara minst 20%.</t>
  </si>
  <si>
    <t>Syftet med drivmedelskalkylen är att få en beräkning av använda mängder drivmedel och andel inblandning av förnybar energi och/eller hållbara höginblandade och hållbara rena biodrivmedel.</t>
  </si>
  <si>
    <r>
      <t xml:space="preserve">Drivmedelskalkylen kan användas som ett </t>
    </r>
    <r>
      <rPr>
        <b/>
        <sz val="11"/>
        <color theme="1"/>
        <rFont val="Calibri"/>
        <family val="2"/>
        <scheme val="minor"/>
      </rPr>
      <t>uppföljningsverktyg</t>
    </r>
    <r>
      <rPr>
        <sz val="11"/>
        <color theme="1"/>
        <rFont val="Calibri"/>
        <family val="2"/>
        <scheme val="minor"/>
      </rPr>
      <t xml:space="preserve"> till att beräkna förbrukade drivmedel både under entreprenadens gång och för en slutredovisning.</t>
    </r>
  </si>
  <si>
    <r>
      <t xml:space="preserve">Drivmedelskalkylen kan också utgöra ett </t>
    </r>
    <r>
      <rPr>
        <b/>
        <sz val="11"/>
        <color theme="1"/>
        <rFont val="Calibri"/>
        <family val="2"/>
        <scheme val="minor"/>
      </rPr>
      <t>budgetverktyg</t>
    </r>
    <r>
      <rPr>
        <sz val="11"/>
        <color theme="1"/>
        <rFont val="Calibri"/>
        <family val="2"/>
        <scheme val="minor"/>
      </rPr>
      <t xml:space="preserve"> för en beräkning av tilltänkta drivmedel, åtgång och fördelning.</t>
    </r>
  </si>
  <si>
    <t>Förklaring till drivmedelsmall och beräkning av förnybar andel drivmedel i entreprenader.</t>
  </si>
  <si>
    <t>Drivmedelsbolagen.</t>
  </si>
  <si>
    <t>https://www.miljofordon.se/bilar/miljoepaaverkan/</t>
  </si>
  <si>
    <t>Energimyndigheten</t>
  </si>
  <si>
    <t>Källa omräkningsfaktor/energiinnehåll (kWh):</t>
  </si>
  <si>
    <t>Vad är utgångspunkten för uppräkningsfaktorn i kolumn G. Är siffran generell?</t>
  </si>
  <si>
    <t xml:space="preserve">Är det verkningsgraden i förbränningsmotorerna som gör att man får en uppräkningsfaktor? </t>
  </si>
  <si>
    <t>Något om hur de är framtagna? Snitt? (för de stämmer inte med de Roger o Ronny har i sin kalkyl, jag vill minnas att man hade ett resonemang)</t>
  </si>
  <si>
    <t xml:space="preserve">Kan du förklara lite om omräkningsfaktorn-varför man måste räkna om från liter(kg) till kWh för att man ska kunna summera energianvändningen?  Och därefter beräkna andelen fossilfritt. </t>
  </si>
  <si>
    <t>Miljöenheten 2019-04-15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</si>
</sst>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theme="1"/>
      <name val="Calibri"/>
      <family val="2"/>
      <scheme val="minor"/>
    </font>
    <font>
      <b/>
      <i/>
      <sz val="11"/>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12"/>
      <color theme="1"/>
      <name val="Calibri"/>
      <family val="2"/>
      <scheme val="minor"/>
    </font>
    <font>
      <sz val="11"/>
      <color rgb="FF000000"/>
      <name val="Calibri"/>
      <family val="2"/>
      <scheme val="minor"/>
    </font>
    <font>
      <sz val="10"/>
      <name val="Arial"/>
      <family val="2"/>
    </font>
    <font>
      <b/>
      <sz val="12"/>
      <color theme="1"/>
      <name val="Calibri"/>
      <family val="2"/>
      <scheme val="minor"/>
    </font>
    <font>
      <sz val="11"/>
      <color rgb="FFFF0000"/>
      <name val="Calibri"/>
      <family val="2"/>
      <scheme val="minor"/>
    </font>
    <font>
      <b/>
      <sz val="11"/>
      <color rgb="FFFF0000"/>
      <name val="Calibri"/>
      <family val="2"/>
      <scheme val="minor"/>
    </font>
    <font>
      <sz val="11"/>
      <color rgb="FF1F497D"/>
      <name val="Calibri"/>
      <family val="2"/>
      <scheme val="minor"/>
    </font>
    <font>
      <sz val="11"/>
      <color theme="4" tint="-0.499984740745262"/>
      <name val="Calibri"/>
      <family val="2"/>
      <scheme val="minor"/>
    </font>
    <font>
      <sz val="10"/>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8" tint="0.79998168889431442"/>
        <bgColor indexed="65"/>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8" fillId="0" borderId="0"/>
    <xf numFmtId="0" fontId="6" fillId="3" borderId="0" applyNumberFormat="0" applyBorder="0" applyAlignment="0" applyProtection="0"/>
  </cellStyleXfs>
  <cellXfs count="35">
    <xf numFmtId="0" fontId="0" fillId="0" borderId="0" xfId="0"/>
    <xf numFmtId="0" fontId="0" fillId="0" borderId="1" xfId="0" applyBorder="1" applyAlignment="1">
      <alignment wrapText="1"/>
    </xf>
    <xf numFmtId="0" fontId="0" fillId="0" borderId="1" xfId="0" applyBorder="1"/>
    <xf numFmtId="0" fontId="2" fillId="0" borderId="0" xfId="0" applyFont="1"/>
    <xf numFmtId="0" fontId="0" fillId="2" borderId="1" xfId="0" applyFill="1" applyBorder="1"/>
    <xf numFmtId="0" fontId="3" fillId="0" borderId="0" xfId="0" applyFont="1"/>
    <xf numFmtId="0" fontId="4" fillId="0" borderId="1" xfId="0" applyFont="1" applyBorder="1"/>
    <xf numFmtId="1" fontId="0" fillId="0" borderId="1" xfId="0" applyNumberFormat="1" applyBorder="1"/>
    <xf numFmtId="2" fontId="0" fillId="0" borderId="1" xfId="0" applyNumberFormat="1" applyBorder="1"/>
    <xf numFmtId="0" fontId="0" fillId="0" borderId="2" xfId="0" applyBorder="1"/>
    <xf numFmtId="0" fontId="3" fillId="0" borderId="1" xfId="0" applyFont="1" applyBorder="1" applyAlignment="1"/>
    <xf numFmtId="0" fontId="0" fillId="0" borderId="1" xfId="0" applyBorder="1" applyAlignment="1"/>
    <xf numFmtId="0" fontId="0" fillId="0" borderId="1" xfId="0" applyBorder="1" applyProtection="1">
      <protection locked="0"/>
    </xf>
    <xf numFmtId="164" fontId="3" fillId="0" borderId="1" xfId="1" applyNumberFormat="1" applyFont="1" applyBorder="1"/>
    <xf numFmtId="0" fontId="5" fillId="5" borderId="0" xfId="0" applyFont="1" applyFill="1" applyAlignment="1">
      <alignment wrapText="1"/>
    </xf>
    <xf numFmtId="0" fontId="0" fillId="4" borderId="0" xfId="0" applyFill="1" applyAlignment="1" applyProtection="1">
      <alignment wrapText="1"/>
    </xf>
    <xf numFmtId="0" fontId="5" fillId="0" borderId="0" xfId="0" applyFont="1" applyAlignment="1" applyProtection="1">
      <alignment wrapText="1"/>
    </xf>
    <xf numFmtId="0" fontId="7" fillId="0" borderId="0" xfId="0" applyFont="1" applyAlignment="1" applyProtection="1">
      <alignment wrapText="1"/>
    </xf>
    <xf numFmtId="0" fontId="9" fillId="0" borderId="0" xfId="0" applyFont="1" applyAlignment="1" applyProtection="1">
      <alignment wrapText="1"/>
    </xf>
    <xf numFmtId="0" fontId="0" fillId="0" borderId="0" xfId="0" applyAlignment="1">
      <alignment wrapText="1"/>
    </xf>
    <xf numFmtId="0" fontId="0" fillId="0" borderId="0" xfId="0" applyAlignment="1" applyProtection="1">
      <alignment wrapText="1"/>
    </xf>
    <xf numFmtId="0" fontId="6" fillId="0" borderId="0" xfId="0" applyFont="1" applyAlignment="1" applyProtection="1">
      <alignment wrapText="1"/>
    </xf>
    <xf numFmtId="0" fontId="0" fillId="0" borderId="0" xfId="0"/>
    <xf numFmtId="0" fontId="0" fillId="0" borderId="0" xfId="0" applyBorder="1"/>
    <xf numFmtId="0" fontId="2" fillId="0" borderId="0" xfId="0" applyFont="1" applyBorder="1"/>
    <xf numFmtId="0" fontId="11" fillId="0" borderId="0" xfId="0" applyFont="1"/>
    <xf numFmtId="0" fontId="10" fillId="0" borderId="0" xfId="0" applyFont="1" applyAlignment="1">
      <alignment wrapText="1"/>
    </xf>
    <xf numFmtId="0" fontId="10" fillId="0" borderId="0" xfId="0" applyFont="1" applyBorder="1" applyAlignment="1">
      <alignment wrapText="1"/>
    </xf>
    <xf numFmtId="0" fontId="12" fillId="0" borderId="0" xfId="0" applyFont="1" applyAlignment="1">
      <alignment vertical="center"/>
    </xf>
    <xf numFmtId="0" fontId="13" fillId="0" borderId="0" xfId="0" applyFont="1"/>
    <xf numFmtId="0" fontId="2" fillId="0" borderId="2" xfId="0" applyFont="1" applyBorder="1" applyAlignment="1">
      <alignment wrapText="1"/>
    </xf>
    <xf numFmtId="0" fontId="0" fillId="0" borderId="2" xfId="0" applyBorder="1" applyAlignment="1">
      <alignment wrapText="1"/>
    </xf>
    <xf numFmtId="0" fontId="3" fillId="0" borderId="1" xfId="0" applyFont="1" applyBorder="1" applyAlignment="1"/>
    <xf numFmtId="0" fontId="0" fillId="0" borderId="1" xfId="0" applyBorder="1" applyAlignment="1"/>
    <xf numFmtId="0" fontId="14" fillId="0" borderId="0" xfId="0" applyFont="1" applyAlignment="1">
      <alignment vertical="top"/>
    </xf>
  </cellXfs>
  <cellStyles count="4">
    <cellStyle name="20% - Accent5 2" xfId="3" xr:uid="{00000000-0005-0000-0000-00002F000000}"/>
    <cellStyle name="Normal" xfId="0" builtinId="0"/>
    <cellStyle name="Normal 2" xfId="2" xr:uid="{00000000-0005-0000-0000-000010000000}"/>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238125</xdr:colOff>
      <xdr:row>3</xdr:row>
      <xdr:rowOff>171449</xdr:rowOff>
    </xdr:from>
    <xdr:to>
      <xdr:col>17</xdr:col>
      <xdr:colOff>533400</xdr:colOff>
      <xdr:row>17</xdr:row>
      <xdr:rowOff>161924</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8258175" y="819149"/>
          <a:ext cx="3952875" cy="418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Se</a:t>
          </a:r>
          <a:r>
            <a:rPr lang="sv-SE" sz="1100" b="1" baseline="0"/>
            <a:t> flikarna Exempel 1 och 2 för råd hur mallen ska fyllas i.</a:t>
          </a:r>
        </a:p>
        <a:p>
          <a:endParaRPr lang="sv-SE" sz="1100" baseline="0"/>
        </a:p>
        <a:p>
          <a:r>
            <a:rPr lang="sv-SE" sz="1100" baseline="0"/>
            <a:t>Värden ska endast fyllas i rutor i kolumn B. Övriga rutor går inte att fylla i.</a:t>
          </a:r>
        </a:p>
        <a:p>
          <a:endParaRPr lang="sv-SE" sz="1100" baseline="0"/>
        </a:p>
        <a:p>
          <a:r>
            <a:rPr lang="sv-SE" sz="1100" baseline="0"/>
            <a:t>Beräkningen sker automatiskt och resultatet redovisas på rad 29. Både som andel och i klartext.</a:t>
          </a:r>
        </a:p>
        <a:p>
          <a:endParaRPr lang="sv-SE" sz="1100" baseline="0"/>
        </a:p>
        <a:p>
          <a:r>
            <a:rPr lang="sv-SE" sz="1100" baseline="0"/>
            <a:t>Omräkningsfaktorer och uppräkning är fixa och kan inte ändras.</a:t>
          </a:r>
        </a:p>
        <a:p>
          <a:endParaRPr lang="sv-SE" sz="1100" baseline="0"/>
        </a:p>
        <a:p>
          <a:r>
            <a:rPr lang="sv-SE" sz="1100" baseline="0"/>
            <a:t>Uppräkning är bara aktuell för el och för fordonsgas. De senare enbart i tabell B. </a:t>
          </a:r>
        </a:p>
        <a:p>
          <a:endParaRPr lang="sv-SE" sz="1100" baseline="0"/>
        </a:p>
        <a:p>
          <a:r>
            <a:rPr lang="sv-SE" sz="1100" baseline="0"/>
            <a:t>För el tar uppräkningen hänsyn till att det i samband med övergången till eldrift även sker en energieffektivisering. Faktorn är till för att räkna motsvarande energianvändning för bensin eller diesel innan elektrifieringen. </a:t>
          </a:r>
        </a:p>
        <a:p>
          <a:endParaRPr lang="sv-SE" sz="1100" baseline="0"/>
        </a:p>
        <a:p>
          <a:r>
            <a:rPr lang="sv-SE" sz="1100" baseline="0"/>
            <a:t>För fordonsgas i tabell B är uppräkningen (eller snarare nedräkningen) en schablon för att fordonsgas i snitt innehåller 75 procent biogas (konservativt räknat) och att det är bara biogasen som är förnybar. </a:t>
          </a:r>
          <a:endParaRPr lang="sv-SE" sz="1100"/>
        </a:p>
      </xdr:txBody>
    </xdr:sp>
    <xdr:clientData/>
  </xdr:twoCellAnchor>
  <xdr:twoCellAnchor editAs="oneCell">
    <xdr:from>
      <xdr:col>14</xdr:col>
      <xdr:colOff>47625</xdr:colOff>
      <xdr:row>0</xdr:row>
      <xdr:rowOff>47625</xdr:rowOff>
    </xdr:from>
    <xdr:to>
      <xdr:col>16</xdr:col>
      <xdr:colOff>273050</xdr:colOff>
      <xdr:row>2</xdr:row>
      <xdr:rowOff>5770</xdr:rowOff>
    </xdr:to>
    <xdr:pic>
      <xdr:nvPicPr>
        <xdr:cNvPr id="9" name="Bildobjekt 8" descr="Göteborgs Stad logotyp" title="logo">
          <a:extLst>
            <a:ext uri="{FF2B5EF4-FFF2-40B4-BE49-F238E27FC236}">
              <a16:creationId xmlns:a16="http://schemas.microsoft.com/office/drawing/2014/main" id="{92E0AC80-34C1-498E-A670-80E217260F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96475" y="47625"/>
          <a:ext cx="1444625" cy="462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609599</xdr:colOff>
      <xdr:row>4</xdr:row>
      <xdr:rowOff>47625</xdr:rowOff>
    </xdr:from>
    <xdr:to>
      <xdr:col>17</xdr:col>
      <xdr:colOff>428624</xdr:colOff>
      <xdr:row>12</xdr:row>
      <xdr:rowOff>47625</xdr:rowOff>
    </xdr:to>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7410449" y="885825"/>
          <a:ext cx="4695825" cy="304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Exempel 1.</a:t>
          </a:r>
        </a:p>
        <a:p>
          <a:r>
            <a:rPr lang="sv-SE" sz="1100"/>
            <a:t>Entreprenören</a:t>
          </a:r>
          <a:r>
            <a:rPr lang="sv-SE" sz="1100" baseline="0"/>
            <a:t> använder Preem Evoloution diesel (eller motsvarande från annan drivmedelsleverantör) med 50 procent inblandning av biodiesel (främst HVO men även lite RME).</a:t>
          </a:r>
        </a:p>
        <a:p>
          <a:endParaRPr lang="sv-SE" sz="1100" baseline="0"/>
        </a:p>
        <a:p>
          <a:r>
            <a:rPr lang="sv-SE" sz="1100" baseline="0"/>
            <a:t>Detta är ett konventionellt drivmedel och fylls i tabell A (cell B5). </a:t>
          </a:r>
        </a:p>
        <a:p>
          <a:endParaRPr lang="sv-SE" sz="1100" baseline="0"/>
        </a:p>
        <a:p>
          <a:r>
            <a:rPr lang="sv-SE" sz="1100" baseline="0"/>
            <a:t>Kravet ej nått.</a:t>
          </a:r>
        </a:p>
        <a:p>
          <a:endParaRPr lang="sv-SE" sz="1100" baseline="0"/>
        </a:p>
        <a:p>
          <a:r>
            <a:rPr lang="sv-SE" sz="1100" baseline="0"/>
            <a:t>Orsaken är att drivmedlet redan omfattas den reduktionsplikt som gäller för alla drivmedelsleverantörer. Att tanka denna diesel kommer inte höja andelen biodrivmedel på den svenska marknaden eftersom drivmedels leverantören kompenserar det med att ha lägre inblandning på andra ställen inom landet. Detta eftersom reduktioner eller inblandningar som är större än det lagstadgade kravet blir en kostnad för drivmedelsleverantören då allt drivmedel inklusive biodrivmedel är beskattat inom reduktionsplikten.</a:t>
          </a:r>
        </a:p>
        <a:p>
          <a:endParaRPr lang="sv-SE" sz="11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4</xdr:row>
      <xdr:rowOff>47625</xdr:rowOff>
    </xdr:from>
    <xdr:to>
      <xdr:col>17</xdr:col>
      <xdr:colOff>419100</xdr:colOff>
      <xdr:row>12</xdr:row>
      <xdr:rowOff>47625</xdr:rowOff>
    </xdr:to>
    <xdr:sp macro="" textlink="">
      <xdr:nvSpPr>
        <xdr:cNvPr id="2" name="textruta 1">
          <a:extLst>
            <a:ext uri="{FF2B5EF4-FFF2-40B4-BE49-F238E27FC236}">
              <a16:creationId xmlns:a16="http://schemas.microsoft.com/office/drawing/2014/main" id="{00000000-0008-0000-0200-000002000000}"/>
            </a:ext>
          </a:extLst>
        </xdr:cNvPr>
        <xdr:cNvSpPr txBox="1"/>
      </xdr:nvSpPr>
      <xdr:spPr>
        <a:xfrm>
          <a:off x="7410450" y="885825"/>
          <a:ext cx="4686300" cy="304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Exempel 2.</a:t>
          </a:r>
        </a:p>
        <a:p>
          <a:r>
            <a:rPr lang="sv-SE" sz="1100"/>
            <a:t>Entreprenören</a:t>
          </a:r>
          <a:r>
            <a:rPr lang="sv-SE" sz="1100" baseline="0"/>
            <a:t> använder 100 liter HVO100 d.v.s en biodiesel bestående av 100 procent HVO och 350 liter diesel med viss inblandning av biodrivmedel.</a:t>
          </a:r>
        </a:p>
        <a:p>
          <a:endParaRPr lang="sv-SE" sz="1100" baseline="0"/>
        </a:p>
        <a:p>
          <a:r>
            <a:rPr lang="sv-SE" sz="1100" baseline="0"/>
            <a:t>Dieseln med inblandning av biodrivmedel fylls i tabell A (cell B5).</a:t>
          </a:r>
        </a:p>
        <a:p>
          <a:endParaRPr lang="sv-SE" sz="1100" baseline="0"/>
        </a:p>
        <a:p>
          <a:r>
            <a:rPr lang="sv-SE" sz="1100" baseline="0"/>
            <a:t>HVO 100  är ett hållbart rent biodrivmedel  som inte omfattas av reduktionspliktoch fylls där i tabell B (cell B16). </a:t>
          </a:r>
        </a:p>
        <a:p>
          <a:endParaRPr lang="sv-SE" sz="1100" baseline="0"/>
        </a:p>
        <a:p>
          <a:r>
            <a:rPr lang="sv-SE" sz="1100" baseline="0"/>
            <a:t>Kravet nått.</a:t>
          </a:r>
        </a:p>
        <a:p>
          <a:endParaRPr lang="sv-SE" sz="1100" baseline="0"/>
        </a:p>
        <a:p>
          <a:r>
            <a:rPr lang="sv-SE" sz="1100" baseline="0"/>
            <a:t>Vad gäller dieseln så behöver entreprenören inte veta inblandningen av biodiesel då den omfattas av reduktionsplikten (se exempel 1). HVO100 ligger utanför reduktionsplikten och leder till en ökad användning av biodrivmedel på den svenska marknaden.</a:t>
          </a:r>
        </a:p>
        <a:p>
          <a:endParaRPr lang="sv-SE" sz="1100" baseline="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268FD-D5F7-4A11-B877-F66A377024BD}">
  <dimension ref="B2:B37"/>
  <sheetViews>
    <sheetView workbookViewId="0">
      <selection activeCell="C31" sqref="C31"/>
    </sheetView>
  </sheetViews>
  <sheetFormatPr defaultRowHeight="15" x14ac:dyDescent="0.25"/>
  <cols>
    <col min="2" max="2" width="105.5703125" style="19" customWidth="1"/>
  </cols>
  <sheetData>
    <row r="2" spans="2:2" x14ac:dyDescent="0.25">
      <c r="B2" s="14" t="s">
        <v>48</v>
      </c>
    </row>
    <row r="4" spans="2:2" ht="15.75" x14ac:dyDescent="0.25">
      <c r="B4" s="21" t="s">
        <v>37</v>
      </c>
    </row>
    <row r="5" spans="2:2" ht="30" x14ac:dyDescent="0.25">
      <c r="B5" s="20" t="s">
        <v>45</v>
      </c>
    </row>
    <row r="6" spans="2:2" x14ac:dyDescent="0.25">
      <c r="B6" s="20" t="s">
        <v>40</v>
      </c>
    </row>
    <row r="7" spans="2:2" s="22" customFormat="1" x14ac:dyDescent="0.25">
      <c r="B7" s="20" t="s">
        <v>41</v>
      </c>
    </row>
    <row r="8" spans="2:2" s="22" customFormat="1" ht="30" x14ac:dyDescent="0.25">
      <c r="B8" s="20" t="s">
        <v>42</v>
      </c>
    </row>
    <row r="10" spans="2:2" ht="15.75" x14ac:dyDescent="0.25">
      <c r="B10" s="18" t="s">
        <v>38</v>
      </c>
    </row>
    <row r="11" spans="2:2" ht="30" x14ac:dyDescent="0.25">
      <c r="B11" s="17" t="s">
        <v>43</v>
      </c>
    </row>
    <row r="12" spans="2:2" x14ac:dyDescent="0.25">
      <c r="B12" s="20" t="s">
        <v>44</v>
      </c>
    </row>
    <row r="14" spans="2:2" x14ac:dyDescent="0.25">
      <c r="B14" s="16" t="s">
        <v>39</v>
      </c>
    </row>
    <row r="15" spans="2:2" ht="30" x14ac:dyDescent="0.25">
      <c r="B15" s="15" t="s">
        <v>46</v>
      </c>
    </row>
    <row r="16" spans="2:2" ht="30" x14ac:dyDescent="0.25">
      <c r="B16" s="15" t="s">
        <v>47</v>
      </c>
    </row>
    <row r="19" spans="2:2" x14ac:dyDescent="0.25">
      <c r="B19" s="25" t="s">
        <v>52</v>
      </c>
    </row>
    <row r="20" spans="2:2" x14ac:dyDescent="0.25">
      <c r="B20" s="26" t="s">
        <v>51</v>
      </c>
    </row>
    <row r="21" spans="2:2" x14ac:dyDescent="0.25">
      <c r="B21" s="27" t="s">
        <v>50</v>
      </c>
    </row>
    <row r="22" spans="2:2" x14ac:dyDescent="0.25">
      <c r="B22" s="27" t="s">
        <v>49</v>
      </c>
    </row>
    <row r="24" spans="2:2" ht="30" x14ac:dyDescent="0.25">
      <c r="B24" s="27" t="s">
        <v>55</v>
      </c>
    </row>
    <row r="26" spans="2:2" x14ac:dyDescent="0.25">
      <c r="B26" s="29" t="s">
        <v>56</v>
      </c>
    </row>
    <row r="27" spans="2:2" x14ac:dyDescent="0.25">
      <c r="B27" s="24"/>
    </row>
    <row r="28" spans="2:2" x14ac:dyDescent="0.25">
      <c r="B28" s="28" t="s">
        <v>53</v>
      </c>
    </row>
    <row r="29" spans="2:2" x14ac:dyDescent="0.25">
      <c r="B29" s="28" t="s">
        <v>54</v>
      </c>
    </row>
    <row r="30" spans="2:2" x14ac:dyDescent="0.25">
      <c r="B30" s="23"/>
    </row>
    <row r="31" spans="2:2" x14ac:dyDescent="0.25">
      <c r="B31" s="23"/>
    </row>
    <row r="32" spans="2:2" x14ac:dyDescent="0.25">
      <c r="B32" s="23"/>
    </row>
    <row r="33" spans="2:2" x14ac:dyDescent="0.25">
      <c r="B33" s="23"/>
    </row>
    <row r="34" spans="2:2" x14ac:dyDescent="0.25">
      <c r="B34" s="23"/>
    </row>
    <row r="35" spans="2:2" x14ac:dyDescent="0.25">
      <c r="B35" s="23"/>
    </row>
    <row r="36" spans="2:2" x14ac:dyDescent="0.25">
      <c r="B36" s="23"/>
    </row>
    <row r="37" spans="2:2" x14ac:dyDescent="0.25">
      <c r="B37" s="2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tabSelected="1" workbookViewId="0">
      <selection activeCell="R4" sqref="R4"/>
    </sheetView>
  </sheetViews>
  <sheetFormatPr defaultRowHeight="15" x14ac:dyDescent="0.25"/>
  <cols>
    <col min="1" max="1" width="27.28515625" customWidth="1"/>
    <col min="3" max="3" width="9.85546875" customWidth="1"/>
    <col min="4" max="4" width="17" customWidth="1"/>
    <col min="5" max="5" width="7.140625" hidden="1" customWidth="1"/>
    <col min="6" max="6" width="9.85546875" hidden="1" customWidth="1"/>
    <col min="7" max="7" width="11.140625" bestFit="1" customWidth="1"/>
    <col min="8" max="8" width="18.42578125" customWidth="1"/>
  </cols>
  <sheetData>
    <row r="1" spans="1:15" ht="24.75" customHeight="1" x14ac:dyDescent="0.35">
      <c r="A1" s="5" t="s">
        <v>12</v>
      </c>
    </row>
    <row r="3" spans="1:15" s="3" customFormat="1" x14ac:dyDescent="0.25">
      <c r="A3" s="3" t="s">
        <v>22</v>
      </c>
      <c r="O3" s="34" t="s">
        <v>57</v>
      </c>
    </row>
    <row r="4" spans="1:15" x14ac:dyDescent="0.25">
      <c r="A4" t="s">
        <v>28</v>
      </c>
      <c r="B4" t="s">
        <v>0</v>
      </c>
      <c r="C4" t="s">
        <v>1</v>
      </c>
      <c r="D4" t="s">
        <v>29</v>
      </c>
      <c r="G4" t="s">
        <v>2</v>
      </c>
      <c r="H4" t="s">
        <v>24</v>
      </c>
    </row>
    <row r="5" spans="1:15" ht="45" x14ac:dyDescent="0.25">
      <c r="A5" s="1" t="s">
        <v>15</v>
      </c>
      <c r="B5" s="12"/>
      <c r="C5" s="2" t="s">
        <v>5</v>
      </c>
      <c r="D5" s="2" t="str">
        <f t="shared" ref="D5:D9" si="0">CONCATENATE(E5," ",F5)</f>
        <v>9,72 kWh/liter</v>
      </c>
      <c r="E5" s="8">
        <f>ROUND(9.8*(1-0.206)+9.44*0.161+9.22*(0.206-0.161),2)</f>
        <v>9.7200000000000006</v>
      </c>
      <c r="F5" s="2" t="s">
        <v>27</v>
      </c>
      <c r="G5" s="2">
        <v>1</v>
      </c>
      <c r="H5" s="7">
        <f t="shared" ref="H5:H9" si="1">B5*E5*G5</f>
        <v>0</v>
      </c>
    </row>
    <row r="6" spans="1:15" ht="45" x14ac:dyDescent="0.25">
      <c r="A6" s="1" t="s">
        <v>14</v>
      </c>
      <c r="B6" s="12"/>
      <c r="C6" s="2" t="s">
        <v>5</v>
      </c>
      <c r="D6" s="2" t="str">
        <f t="shared" si="0"/>
        <v>8,95 kWh/liter</v>
      </c>
      <c r="E6" s="8">
        <f>ROUND(9.1*0.953+5.86*0.047,2)</f>
        <v>8.9499999999999993</v>
      </c>
      <c r="F6" s="2" t="s">
        <v>27</v>
      </c>
      <c r="G6" s="2">
        <v>1</v>
      </c>
      <c r="H6" s="7">
        <f t="shared" si="1"/>
        <v>0</v>
      </c>
    </row>
    <row r="7" spans="1:15" x14ac:dyDescent="0.25">
      <c r="A7" s="1" t="s">
        <v>4</v>
      </c>
      <c r="B7" s="12"/>
      <c r="C7" s="2" t="s">
        <v>5</v>
      </c>
      <c r="D7" s="2" t="str">
        <f t="shared" si="0"/>
        <v>8,53 kWh/liter</v>
      </c>
      <c r="E7" s="8">
        <f>ROUND(8.53,2)</f>
        <v>8.5299999999999994</v>
      </c>
      <c r="F7" s="2" t="s">
        <v>27</v>
      </c>
      <c r="G7" s="2">
        <v>1</v>
      </c>
      <c r="H7" s="7">
        <f t="shared" si="1"/>
        <v>0</v>
      </c>
    </row>
    <row r="8" spans="1:15" ht="30" x14ac:dyDescent="0.25">
      <c r="A8" s="1" t="s">
        <v>19</v>
      </c>
      <c r="B8" s="12"/>
      <c r="C8" s="2" t="s">
        <v>8</v>
      </c>
      <c r="D8" s="2" t="str">
        <f t="shared" si="0"/>
        <v>13,3 kWh/kg</v>
      </c>
      <c r="E8" s="8">
        <v>13.3</v>
      </c>
      <c r="F8" s="2" t="s">
        <v>26</v>
      </c>
      <c r="G8" s="2">
        <v>1</v>
      </c>
      <c r="H8" s="7">
        <f t="shared" si="1"/>
        <v>0</v>
      </c>
    </row>
    <row r="9" spans="1:15" ht="30" x14ac:dyDescent="0.25">
      <c r="A9" s="1" t="s">
        <v>18</v>
      </c>
      <c r="B9" s="12"/>
      <c r="C9" s="2" t="s">
        <v>9</v>
      </c>
      <c r="D9" s="2" t="str">
        <f t="shared" si="0"/>
        <v>13,7 kWh/kg</v>
      </c>
      <c r="E9" s="8">
        <v>13.7</v>
      </c>
      <c r="F9" s="2" t="s">
        <v>26</v>
      </c>
      <c r="G9" s="2">
        <v>1</v>
      </c>
      <c r="H9" s="7">
        <f t="shared" si="1"/>
        <v>0</v>
      </c>
    </row>
    <row r="10" spans="1:15" ht="30" x14ac:dyDescent="0.25">
      <c r="A10" s="1" t="s">
        <v>13</v>
      </c>
      <c r="B10" s="12"/>
      <c r="C10" s="2" t="s">
        <v>10</v>
      </c>
      <c r="D10" s="2" t="str">
        <f>CONCATENATE(E10," ",F10)</f>
        <v>1 kWh/kWh</v>
      </c>
      <c r="E10" s="8">
        <v>1</v>
      </c>
      <c r="F10" s="2" t="s">
        <v>25</v>
      </c>
      <c r="G10" s="2">
        <v>3</v>
      </c>
      <c r="H10" s="7">
        <f>B10*E10*G10</f>
        <v>0</v>
      </c>
    </row>
    <row r="11" spans="1:15" ht="30" x14ac:dyDescent="0.25">
      <c r="A11" s="1" t="s">
        <v>17</v>
      </c>
      <c r="B11" s="12"/>
      <c r="C11" s="2" t="s">
        <v>8</v>
      </c>
      <c r="D11" s="2" t="str">
        <f t="shared" ref="D11" si="2">CONCATENATE(E11," ",F11)</f>
        <v>33 kWh/kg</v>
      </c>
      <c r="E11" s="8">
        <v>33</v>
      </c>
      <c r="F11" s="2" t="s">
        <v>26</v>
      </c>
      <c r="G11" s="2">
        <v>1</v>
      </c>
      <c r="H11" s="7">
        <f t="shared" ref="H11" si="3">B11*E11*G11</f>
        <v>0</v>
      </c>
    </row>
    <row r="12" spans="1:15" x14ac:dyDescent="0.25">
      <c r="A12" s="1" t="s">
        <v>3</v>
      </c>
      <c r="B12" s="4"/>
      <c r="C12" s="4"/>
      <c r="D12" s="4"/>
      <c r="E12" s="4"/>
      <c r="F12" s="4"/>
      <c r="G12" s="4"/>
      <c r="H12" s="7">
        <f>SUM(H5:H11)</f>
        <v>0</v>
      </c>
    </row>
    <row r="14" spans="1:15" s="3" customFormat="1" x14ac:dyDescent="0.25">
      <c r="A14" s="3" t="s">
        <v>30</v>
      </c>
    </row>
    <row r="15" spans="1:15" x14ac:dyDescent="0.25">
      <c r="A15" s="9" t="s">
        <v>28</v>
      </c>
      <c r="B15" s="9" t="s">
        <v>0</v>
      </c>
      <c r="C15" s="9" t="s">
        <v>1</v>
      </c>
      <c r="D15" s="9" t="s">
        <v>29</v>
      </c>
      <c r="E15" s="9"/>
      <c r="F15" s="9"/>
      <c r="G15" s="9" t="s">
        <v>2</v>
      </c>
      <c r="H15" s="9" t="s">
        <v>24</v>
      </c>
    </row>
    <row r="16" spans="1:15" x14ac:dyDescent="0.25">
      <c r="A16" s="2" t="s">
        <v>20</v>
      </c>
      <c r="B16" s="12"/>
      <c r="C16" s="2" t="s">
        <v>5</v>
      </c>
      <c r="D16" s="2" t="str">
        <f t="shared" ref="D16:D23" si="4">CONCATENATE(E16," ",F16)</f>
        <v>9,44 kWh/liter</v>
      </c>
      <c r="E16" s="2">
        <v>9.44</v>
      </c>
      <c r="F16" s="2" t="s">
        <v>27</v>
      </c>
      <c r="G16" s="2">
        <v>1</v>
      </c>
      <c r="H16" s="7">
        <f t="shared" ref="H16:H23" si="5">B16*E16*G16</f>
        <v>0</v>
      </c>
    </row>
    <row r="17" spans="1:10" x14ac:dyDescent="0.25">
      <c r="A17" s="2" t="s">
        <v>21</v>
      </c>
      <c r="B17" s="12"/>
      <c r="C17" s="2" t="s">
        <v>5</v>
      </c>
      <c r="D17" s="2" t="str">
        <f t="shared" si="4"/>
        <v>9,22 kWh/liter</v>
      </c>
      <c r="E17" s="2">
        <v>9.2200000000000006</v>
      </c>
      <c r="F17" s="2" t="s">
        <v>27</v>
      </c>
      <c r="G17" s="2">
        <v>1</v>
      </c>
      <c r="H17" s="7">
        <f t="shared" si="5"/>
        <v>0</v>
      </c>
    </row>
    <row r="18" spans="1:10" x14ac:dyDescent="0.25">
      <c r="A18" s="2" t="s">
        <v>6</v>
      </c>
      <c r="B18" s="12"/>
      <c r="C18" s="2" t="s">
        <v>5</v>
      </c>
      <c r="D18" s="2" t="str">
        <f t="shared" si="4"/>
        <v>6,48 kWh/liter</v>
      </c>
      <c r="E18" s="8">
        <f>ROUND(9.1*0.19+5.86*0.81,2)</f>
        <v>6.48</v>
      </c>
      <c r="F18" s="2" t="s">
        <v>27</v>
      </c>
      <c r="G18" s="2">
        <v>1</v>
      </c>
      <c r="H18" s="7">
        <f t="shared" si="5"/>
        <v>0</v>
      </c>
    </row>
    <row r="19" spans="1:10" x14ac:dyDescent="0.25">
      <c r="A19" s="2" t="s">
        <v>7</v>
      </c>
      <c r="B19" s="12"/>
      <c r="C19" s="2" t="s">
        <v>5</v>
      </c>
      <c r="D19" s="2" t="str">
        <f t="shared" si="4"/>
        <v>5,86 kWh/liter</v>
      </c>
      <c r="E19" s="2">
        <v>5.86</v>
      </c>
      <c r="F19" s="2" t="s">
        <v>27</v>
      </c>
      <c r="G19" s="2">
        <v>1</v>
      </c>
      <c r="H19" s="7">
        <f t="shared" si="5"/>
        <v>0</v>
      </c>
    </row>
    <row r="20" spans="1:10" x14ac:dyDescent="0.25">
      <c r="A20" s="2" t="s">
        <v>31</v>
      </c>
      <c r="B20" s="12"/>
      <c r="C20" s="2" t="s">
        <v>8</v>
      </c>
      <c r="D20" s="2" t="str">
        <f t="shared" si="4"/>
        <v>13,3 kWh/kg</v>
      </c>
      <c r="E20" s="2">
        <v>13.3</v>
      </c>
      <c r="F20" s="2" t="s">
        <v>26</v>
      </c>
      <c r="G20" s="2">
        <v>1</v>
      </c>
      <c r="H20" s="7">
        <f t="shared" si="5"/>
        <v>0</v>
      </c>
    </row>
    <row r="21" spans="1:10" x14ac:dyDescent="0.25">
      <c r="A21" s="2" t="s">
        <v>32</v>
      </c>
      <c r="B21" s="12"/>
      <c r="C21" s="2" t="s">
        <v>9</v>
      </c>
      <c r="D21" s="2" t="str">
        <f t="shared" si="4"/>
        <v>13,3 kWh/kg</v>
      </c>
      <c r="E21" s="2">
        <v>13.3</v>
      </c>
      <c r="F21" s="2" t="s">
        <v>26</v>
      </c>
      <c r="G21" s="2">
        <v>0.75</v>
      </c>
      <c r="H21" s="7">
        <f t="shared" si="5"/>
        <v>0</v>
      </c>
    </row>
    <row r="22" spans="1:10" x14ac:dyDescent="0.25">
      <c r="A22" s="2" t="s">
        <v>33</v>
      </c>
      <c r="B22" s="12"/>
      <c r="C22" s="2" t="s">
        <v>8</v>
      </c>
      <c r="D22" s="2" t="str">
        <f t="shared" si="4"/>
        <v>13,7 kWh/kg</v>
      </c>
      <c r="E22" s="2">
        <v>13.7</v>
      </c>
      <c r="F22" s="2" t="s">
        <v>26</v>
      </c>
      <c r="G22" s="2">
        <v>1</v>
      </c>
      <c r="H22" s="7">
        <f t="shared" si="5"/>
        <v>0</v>
      </c>
    </row>
    <row r="23" spans="1:10" x14ac:dyDescent="0.25">
      <c r="A23" s="2" t="s">
        <v>34</v>
      </c>
      <c r="B23" s="12"/>
      <c r="C23" s="2" t="s">
        <v>9</v>
      </c>
      <c r="D23" s="2" t="str">
        <f t="shared" si="4"/>
        <v>13,7 kWh/kg</v>
      </c>
      <c r="E23" s="2">
        <v>13.7</v>
      </c>
      <c r="F23" s="2" t="s">
        <v>26</v>
      </c>
      <c r="G23" s="2">
        <v>0.75</v>
      </c>
      <c r="H23" s="7">
        <f t="shared" si="5"/>
        <v>0</v>
      </c>
    </row>
    <row r="24" spans="1:10" x14ac:dyDescent="0.25">
      <c r="A24" s="2" t="s">
        <v>11</v>
      </c>
      <c r="B24" s="12"/>
      <c r="C24" s="2" t="s">
        <v>10</v>
      </c>
      <c r="D24" s="2" t="str">
        <f t="shared" ref="D24" si="6">CONCATENATE(E24," ",F24)</f>
        <v>1 kWh/kWh</v>
      </c>
      <c r="E24" s="2">
        <v>1</v>
      </c>
      <c r="F24" s="2" t="s">
        <v>25</v>
      </c>
      <c r="G24" s="2">
        <v>3</v>
      </c>
      <c r="H24" s="7">
        <f>B24*E24*G24</f>
        <v>0</v>
      </c>
    </row>
    <row r="25" spans="1:10" x14ac:dyDescent="0.25">
      <c r="A25" s="2" t="s">
        <v>16</v>
      </c>
      <c r="B25" s="12"/>
      <c r="C25" s="2" t="s">
        <v>8</v>
      </c>
      <c r="D25" s="2" t="str">
        <f t="shared" ref="D25" si="7">CONCATENATE(E25," ",F25)</f>
        <v>33 kWh/kg</v>
      </c>
      <c r="E25" s="2">
        <v>33</v>
      </c>
      <c r="F25" s="2" t="s">
        <v>26</v>
      </c>
      <c r="G25" s="2">
        <v>1</v>
      </c>
      <c r="H25" s="7">
        <f t="shared" ref="H25" si="8">B25*E25*G25</f>
        <v>0</v>
      </c>
    </row>
    <row r="26" spans="1:10" x14ac:dyDescent="0.25">
      <c r="A26" s="2" t="s">
        <v>3</v>
      </c>
      <c r="B26" s="4"/>
      <c r="C26" s="4"/>
      <c r="D26" s="4"/>
      <c r="E26" s="4"/>
      <c r="F26" s="4"/>
      <c r="G26" s="4"/>
      <c r="H26" s="7">
        <f>SUM(H16:H25)</f>
        <v>0</v>
      </c>
    </row>
    <row r="28" spans="1:10" ht="46.5" customHeight="1" x14ac:dyDescent="0.25">
      <c r="G28" s="30" t="s">
        <v>35</v>
      </c>
      <c r="H28" s="31"/>
      <c r="I28" s="31"/>
      <c r="J28" s="31"/>
    </row>
    <row r="29" spans="1:10" ht="21" x14ac:dyDescent="0.35">
      <c r="G29" s="6" t="s">
        <v>23</v>
      </c>
      <c r="H29" s="13" t="str">
        <f>IF(H12+H26&gt;0,H26/(H12+H26)," ")</f>
        <v xml:space="preserve"> </v>
      </c>
      <c r="I29" s="10" t="str">
        <f>IF(H29&gt;=20%,"Kravet nått", "Kravet ej nått")</f>
        <v>Kravet nått</v>
      </c>
      <c r="J29" s="11"/>
    </row>
  </sheetData>
  <mergeCells count="1">
    <mergeCell ref="G28:J2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9"/>
  <sheetViews>
    <sheetView workbookViewId="0">
      <selection activeCell="O1" sqref="O1"/>
    </sheetView>
  </sheetViews>
  <sheetFormatPr defaultRowHeight="15" x14ac:dyDescent="0.25"/>
  <cols>
    <col min="1" max="1" width="27.28515625" customWidth="1"/>
    <col min="3" max="3" width="9.85546875" customWidth="1"/>
    <col min="4" max="4" width="17" customWidth="1"/>
    <col min="5" max="5" width="7.140625" hidden="1" customWidth="1"/>
    <col min="6" max="6" width="9.85546875" hidden="1" customWidth="1"/>
    <col min="7" max="7" width="11.140625" bestFit="1" customWidth="1"/>
    <col min="8" max="8" width="18.42578125" customWidth="1"/>
  </cols>
  <sheetData>
    <row r="1" spans="1:11" ht="21" x14ac:dyDescent="0.35">
      <c r="A1" s="5" t="s">
        <v>12</v>
      </c>
    </row>
    <row r="3" spans="1:11" s="3" customFormat="1" x14ac:dyDescent="0.25">
      <c r="A3" s="3" t="s">
        <v>22</v>
      </c>
    </row>
    <row r="4" spans="1:11" x14ac:dyDescent="0.25">
      <c r="A4" t="s">
        <v>28</v>
      </c>
      <c r="B4" t="s">
        <v>0</v>
      </c>
      <c r="C4" t="s">
        <v>1</v>
      </c>
      <c r="D4" t="s">
        <v>29</v>
      </c>
      <c r="G4" t="s">
        <v>2</v>
      </c>
      <c r="H4" t="s">
        <v>24</v>
      </c>
    </row>
    <row r="5" spans="1:11" ht="45" x14ac:dyDescent="0.25">
      <c r="A5" s="1" t="s">
        <v>15</v>
      </c>
      <c r="B5" s="2">
        <v>600</v>
      </c>
      <c r="C5" s="2" t="s">
        <v>5</v>
      </c>
      <c r="D5" s="2" t="str">
        <f t="shared" ref="D5:D9" si="0">CONCATENATE(E5," ",F5)</f>
        <v>9,72 kWh/liter</v>
      </c>
      <c r="E5" s="8">
        <f>ROUND(9.8*(1-0.206)+9.44*0.161+9.22*(0.206-0.161),2)</f>
        <v>9.7200000000000006</v>
      </c>
      <c r="F5" s="2" t="s">
        <v>27</v>
      </c>
      <c r="G5" s="2">
        <v>1</v>
      </c>
      <c r="H5" s="7">
        <f t="shared" ref="H5:H9" si="1">B5*E5*G5</f>
        <v>5832</v>
      </c>
      <c r="K5" s="2"/>
    </row>
    <row r="6" spans="1:11" ht="45" x14ac:dyDescent="0.25">
      <c r="A6" s="1" t="s">
        <v>14</v>
      </c>
      <c r="B6" s="2"/>
      <c r="C6" s="2" t="s">
        <v>5</v>
      </c>
      <c r="D6" s="2" t="str">
        <f t="shared" si="0"/>
        <v>8,95 kWh/liter</v>
      </c>
      <c r="E6" s="8">
        <f>ROUND(9.1*0.953+5.86*0.047,2)</f>
        <v>8.9499999999999993</v>
      </c>
      <c r="F6" s="2" t="s">
        <v>27</v>
      </c>
      <c r="G6" s="2">
        <v>1</v>
      </c>
      <c r="H6" s="7">
        <f t="shared" si="1"/>
        <v>0</v>
      </c>
    </row>
    <row r="7" spans="1:11" x14ac:dyDescent="0.25">
      <c r="A7" s="1" t="s">
        <v>4</v>
      </c>
      <c r="B7" s="2"/>
      <c r="C7" s="2" t="s">
        <v>5</v>
      </c>
      <c r="D7" s="2" t="str">
        <f t="shared" si="0"/>
        <v>8,53 kWh/liter</v>
      </c>
      <c r="E7" s="8">
        <f>ROUND(8.53,2)</f>
        <v>8.5299999999999994</v>
      </c>
      <c r="F7" s="2" t="s">
        <v>27</v>
      </c>
      <c r="G7" s="2">
        <v>1</v>
      </c>
      <c r="H7" s="7">
        <f t="shared" si="1"/>
        <v>0</v>
      </c>
    </row>
    <row r="8" spans="1:11" ht="30" x14ac:dyDescent="0.25">
      <c r="A8" s="1" t="s">
        <v>19</v>
      </c>
      <c r="B8" s="2"/>
      <c r="C8" s="2" t="s">
        <v>8</v>
      </c>
      <c r="D8" s="2" t="str">
        <f t="shared" si="0"/>
        <v>13,3 kWh/kg</v>
      </c>
      <c r="E8" s="8">
        <v>13.3</v>
      </c>
      <c r="F8" s="2" t="s">
        <v>26</v>
      </c>
      <c r="G8" s="2">
        <v>1</v>
      </c>
      <c r="H8" s="7">
        <f t="shared" si="1"/>
        <v>0</v>
      </c>
    </row>
    <row r="9" spans="1:11" ht="30" x14ac:dyDescent="0.25">
      <c r="A9" s="1" t="s">
        <v>18</v>
      </c>
      <c r="B9" s="2"/>
      <c r="C9" s="2" t="s">
        <v>9</v>
      </c>
      <c r="D9" s="2" t="str">
        <f t="shared" si="0"/>
        <v>13,7 kWh/kg</v>
      </c>
      <c r="E9" s="8">
        <v>13.7</v>
      </c>
      <c r="F9" s="2" t="s">
        <v>26</v>
      </c>
      <c r="G9" s="2">
        <v>1</v>
      </c>
      <c r="H9" s="7">
        <f t="shared" si="1"/>
        <v>0</v>
      </c>
    </row>
    <row r="10" spans="1:11" ht="30" x14ac:dyDescent="0.25">
      <c r="A10" s="1" t="s">
        <v>13</v>
      </c>
      <c r="B10" s="2">
        <v>0</v>
      </c>
      <c r="C10" s="2" t="s">
        <v>10</v>
      </c>
      <c r="D10" s="2" t="str">
        <f>CONCATENATE(E10," ",F10)</f>
        <v>1 kWh/kWh</v>
      </c>
      <c r="E10" s="8">
        <v>1</v>
      </c>
      <c r="F10" s="2" t="s">
        <v>25</v>
      </c>
      <c r="G10" s="2">
        <v>3</v>
      </c>
      <c r="H10" s="7">
        <f>B10*E10*G10</f>
        <v>0</v>
      </c>
    </row>
    <row r="11" spans="1:11" ht="30" x14ac:dyDescent="0.25">
      <c r="A11" s="1" t="s">
        <v>17</v>
      </c>
      <c r="B11" s="2"/>
      <c r="C11" s="2" t="s">
        <v>8</v>
      </c>
      <c r="D11" s="2" t="str">
        <f t="shared" ref="D11" si="2">CONCATENATE(E11," ",F11)</f>
        <v>33 kWh/kg</v>
      </c>
      <c r="E11" s="8">
        <v>33</v>
      </c>
      <c r="F11" s="2" t="s">
        <v>26</v>
      </c>
      <c r="G11" s="2">
        <v>1</v>
      </c>
      <c r="H11" s="7">
        <f t="shared" ref="H11" si="3">B11*E11*G11</f>
        <v>0</v>
      </c>
    </row>
    <row r="12" spans="1:11" x14ac:dyDescent="0.25">
      <c r="A12" s="1" t="s">
        <v>3</v>
      </c>
      <c r="B12" s="4"/>
      <c r="C12" s="4"/>
      <c r="D12" s="4"/>
      <c r="E12" s="4"/>
      <c r="F12" s="4"/>
      <c r="G12" s="4"/>
      <c r="H12" s="7">
        <f>SUM(H5:H11)</f>
        <v>5832</v>
      </c>
    </row>
    <row r="14" spans="1:11" s="3" customFormat="1" x14ac:dyDescent="0.25">
      <c r="A14" s="3" t="s">
        <v>30</v>
      </c>
    </row>
    <row r="15" spans="1:11" x14ac:dyDescent="0.25">
      <c r="A15" s="9" t="s">
        <v>28</v>
      </c>
      <c r="B15" s="9" t="s">
        <v>0</v>
      </c>
      <c r="C15" s="9" t="s">
        <v>1</v>
      </c>
      <c r="D15" s="9" t="s">
        <v>29</v>
      </c>
      <c r="E15" s="9"/>
      <c r="F15" s="9"/>
      <c r="G15" s="9" t="s">
        <v>2</v>
      </c>
      <c r="H15" s="9" t="s">
        <v>24</v>
      </c>
    </row>
    <row r="16" spans="1:11" x14ac:dyDescent="0.25">
      <c r="A16" s="2" t="s">
        <v>20</v>
      </c>
      <c r="B16" s="2">
        <v>0</v>
      </c>
      <c r="C16" s="2" t="s">
        <v>5</v>
      </c>
      <c r="D16" s="2" t="str">
        <f t="shared" ref="D16:D25" si="4">CONCATENATE(E16," ",F16)</f>
        <v>9,44 kWh/liter</v>
      </c>
      <c r="E16" s="2">
        <v>9.44</v>
      </c>
      <c r="F16" s="2" t="s">
        <v>27</v>
      </c>
      <c r="G16" s="2">
        <v>1</v>
      </c>
      <c r="H16" s="7">
        <f t="shared" ref="H16:H23" si="5">B16*E16*G16</f>
        <v>0</v>
      </c>
    </row>
    <row r="17" spans="1:10" x14ac:dyDescent="0.25">
      <c r="A17" s="2" t="s">
        <v>21</v>
      </c>
      <c r="B17" s="2"/>
      <c r="C17" s="2" t="s">
        <v>5</v>
      </c>
      <c r="D17" s="2" t="str">
        <f t="shared" si="4"/>
        <v>9,22 kWh/liter</v>
      </c>
      <c r="E17" s="2">
        <v>9.2200000000000006</v>
      </c>
      <c r="F17" s="2" t="s">
        <v>27</v>
      </c>
      <c r="G17" s="2">
        <v>1</v>
      </c>
      <c r="H17" s="7">
        <f t="shared" si="5"/>
        <v>0</v>
      </c>
    </row>
    <row r="18" spans="1:10" x14ac:dyDescent="0.25">
      <c r="A18" s="2" t="s">
        <v>6</v>
      </c>
      <c r="B18" s="2"/>
      <c r="C18" s="2" t="s">
        <v>5</v>
      </c>
      <c r="D18" s="2" t="str">
        <f t="shared" si="4"/>
        <v>6,48 kWh/liter</v>
      </c>
      <c r="E18" s="8">
        <f>ROUND(9.1*0.19+5.86*0.81,2)</f>
        <v>6.48</v>
      </c>
      <c r="F18" s="2" t="s">
        <v>27</v>
      </c>
      <c r="G18" s="2">
        <v>1</v>
      </c>
      <c r="H18" s="7">
        <f t="shared" si="5"/>
        <v>0</v>
      </c>
    </row>
    <row r="19" spans="1:10" x14ac:dyDescent="0.25">
      <c r="A19" s="2" t="s">
        <v>7</v>
      </c>
      <c r="B19" s="2"/>
      <c r="C19" s="2" t="s">
        <v>5</v>
      </c>
      <c r="D19" s="2" t="str">
        <f t="shared" si="4"/>
        <v>5,86 kWh/liter</v>
      </c>
      <c r="E19" s="2">
        <v>5.86</v>
      </c>
      <c r="F19" s="2" t="s">
        <v>27</v>
      </c>
      <c r="G19" s="2">
        <v>1</v>
      </c>
      <c r="H19" s="7">
        <f t="shared" si="5"/>
        <v>0</v>
      </c>
    </row>
    <row r="20" spans="1:10" x14ac:dyDescent="0.25">
      <c r="A20" s="2" t="s">
        <v>31</v>
      </c>
      <c r="B20" s="2"/>
      <c r="C20" s="2" t="s">
        <v>8</v>
      </c>
      <c r="D20" s="2" t="str">
        <f t="shared" si="4"/>
        <v>13,3 kWh/kg</v>
      </c>
      <c r="E20" s="2">
        <v>13.3</v>
      </c>
      <c r="F20" s="2" t="s">
        <v>26</v>
      </c>
      <c r="G20" s="2">
        <v>1</v>
      </c>
      <c r="H20" s="7">
        <f t="shared" si="5"/>
        <v>0</v>
      </c>
    </row>
    <row r="21" spans="1:10" x14ac:dyDescent="0.25">
      <c r="A21" s="2" t="s">
        <v>32</v>
      </c>
      <c r="B21" s="2"/>
      <c r="C21" s="2" t="s">
        <v>9</v>
      </c>
      <c r="D21" s="2" t="str">
        <f t="shared" si="4"/>
        <v>13,3 kWh/kg</v>
      </c>
      <c r="E21" s="2">
        <v>13.3</v>
      </c>
      <c r="F21" s="2" t="s">
        <v>26</v>
      </c>
      <c r="G21" s="2">
        <v>0.75</v>
      </c>
      <c r="H21" s="7">
        <f t="shared" si="5"/>
        <v>0</v>
      </c>
    </row>
    <row r="22" spans="1:10" x14ac:dyDescent="0.25">
      <c r="A22" s="2" t="s">
        <v>33</v>
      </c>
      <c r="B22" s="2"/>
      <c r="C22" s="2" t="s">
        <v>8</v>
      </c>
      <c r="D22" s="2" t="str">
        <f t="shared" si="4"/>
        <v>13,7 kWh/kg</v>
      </c>
      <c r="E22" s="2">
        <v>13.7</v>
      </c>
      <c r="F22" s="2" t="s">
        <v>26</v>
      </c>
      <c r="G22" s="2">
        <v>1</v>
      </c>
      <c r="H22" s="7">
        <f t="shared" si="5"/>
        <v>0</v>
      </c>
    </row>
    <row r="23" spans="1:10" x14ac:dyDescent="0.25">
      <c r="A23" s="2" t="s">
        <v>34</v>
      </c>
      <c r="B23" s="2"/>
      <c r="C23" s="2" t="s">
        <v>9</v>
      </c>
      <c r="D23" s="2" t="str">
        <f t="shared" si="4"/>
        <v>13,7 kWh/kg</v>
      </c>
      <c r="E23" s="2">
        <v>13.7</v>
      </c>
      <c r="F23" s="2" t="s">
        <v>26</v>
      </c>
      <c r="G23" s="2">
        <v>0.75</v>
      </c>
      <c r="H23" s="7">
        <f t="shared" si="5"/>
        <v>0</v>
      </c>
    </row>
    <row r="24" spans="1:10" x14ac:dyDescent="0.25">
      <c r="A24" s="2" t="s">
        <v>11</v>
      </c>
      <c r="B24" s="2"/>
      <c r="C24" s="2" t="s">
        <v>10</v>
      </c>
      <c r="D24" s="2" t="str">
        <f t="shared" si="4"/>
        <v>1 kWh/kWh</v>
      </c>
      <c r="E24" s="2">
        <v>1</v>
      </c>
      <c r="F24" s="2" t="s">
        <v>25</v>
      </c>
      <c r="G24" s="2">
        <v>3</v>
      </c>
      <c r="H24" s="7">
        <f>B24*E24*G24</f>
        <v>0</v>
      </c>
    </row>
    <row r="25" spans="1:10" x14ac:dyDescent="0.25">
      <c r="A25" s="2" t="s">
        <v>16</v>
      </c>
      <c r="B25" s="2"/>
      <c r="C25" s="2" t="s">
        <v>8</v>
      </c>
      <c r="D25" s="2" t="str">
        <f t="shared" si="4"/>
        <v>33 kWh/kg</v>
      </c>
      <c r="E25" s="2">
        <v>33</v>
      </c>
      <c r="F25" s="2" t="s">
        <v>26</v>
      </c>
      <c r="G25" s="2">
        <v>1</v>
      </c>
      <c r="H25" s="7">
        <f t="shared" ref="H25" si="6">B25*E25*G25</f>
        <v>0</v>
      </c>
    </row>
    <row r="26" spans="1:10" x14ac:dyDescent="0.25">
      <c r="A26" s="2" t="s">
        <v>3</v>
      </c>
      <c r="B26" s="4"/>
      <c r="C26" s="4"/>
      <c r="D26" s="4"/>
      <c r="E26" s="4"/>
      <c r="F26" s="4"/>
      <c r="G26" s="4"/>
      <c r="H26" s="7">
        <f>SUM(H16:H25)</f>
        <v>0</v>
      </c>
    </row>
    <row r="28" spans="1:10" ht="47.25" customHeight="1" x14ac:dyDescent="0.25">
      <c r="G28" s="30" t="s">
        <v>36</v>
      </c>
      <c r="H28" s="31"/>
      <c r="I28" s="31"/>
      <c r="J28" s="31"/>
    </row>
    <row r="29" spans="1:10" ht="21" x14ac:dyDescent="0.35">
      <c r="G29" s="6" t="s">
        <v>23</v>
      </c>
      <c r="H29" s="13">
        <f>IF(H12+H26&gt;0,H26/(H12+H26)," ")</f>
        <v>0</v>
      </c>
      <c r="I29" s="32" t="str">
        <f>IF(H29&gt;=20%,"Kravet nått", "Kravet ej nått")</f>
        <v>Kravet ej nått</v>
      </c>
      <c r="J29" s="33"/>
    </row>
  </sheetData>
  <sheetProtection algorithmName="SHA-512" hashValue="1Abb5ocu++Gb6nbplJyutejBwI6QP8AeHs6W1npuTZd63d6qxliYwWRAVTioCUFMvhscsAPucddMGiGqqw/7tw==" saltValue="OBeHHjzA22iWQ3Hj4GF6pA==" spinCount="100000" sheet="1" objects="1" scenarios="1"/>
  <mergeCells count="2">
    <mergeCell ref="I29:J29"/>
    <mergeCell ref="G28:J2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
  <sheetViews>
    <sheetView workbookViewId="0">
      <selection activeCell="N23" sqref="N23"/>
    </sheetView>
  </sheetViews>
  <sheetFormatPr defaultRowHeight="15" x14ac:dyDescent="0.25"/>
  <cols>
    <col min="1" max="1" width="27.28515625" customWidth="1"/>
    <col min="3" max="3" width="9.85546875" customWidth="1"/>
    <col min="4" max="4" width="17" customWidth="1"/>
    <col min="5" max="5" width="7.140625" hidden="1" customWidth="1"/>
    <col min="6" max="6" width="9.85546875" hidden="1" customWidth="1"/>
    <col min="7" max="7" width="11.140625" bestFit="1" customWidth="1"/>
    <col min="8" max="8" width="18.42578125" customWidth="1"/>
  </cols>
  <sheetData>
    <row r="1" spans="1:11" ht="21" x14ac:dyDescent="0.35">
      <c r="A1" s="5" t="s">
        <v>12</v>
      </c>
    </row>
    <row r="3" spans="1:11" s="3" customFormat="1" x14ac:dyDescent="0.25">
      <c r="A3" s="3" t="s">
        <v>22</v>
      </c>
    </row>
    <row r="4" spans="1:11" x14ac:dyDescent="0.25">
      <c r="A4" t="s">
        <v>28</v>
      </c>
      <c r="B4" t="s">
        <v>0</v>
      </c>
      <c r="C4" t="s">
        <v>1</v>
      </c>
      <c r="D4" t="s">
        <v>29</v>
      </c>
      <c r="G4" t="s">
        <v>2</v>
      </c>
      <c r="H4" t="s">
        <v>24</v>
      </c>
    </row>
    <row r="5" spans="1:11" ht="45" x14ac:dyDescent="0.25">
      <c r="A5" s="1" t="s">
        <v>15</v>
      </c>
      <c r="B5" s="2">
        <v>350</v>
      </c>
      <c r="C5" s="2" t="s">
        <v>5</v>
      </c>
      <c r="D5" s="2" t="str">
        <f t="shared" ref="D5:D9" si="0">CONCATENATE(E5," ",F5)</f>
        <v>9,72 kWh/liter</v>
      </c>
      <c r="E5" s="8">
        <f>ROUND(9.8*(1-0.206)+9.44*0.161+9.22*(0.206-0.161),2)</f>
        <v>9.7200000000000006</v>
      </c>
      <c r="F5" s="2" t="s">
        <v>27</v>
      </c>
      <c r="G5" s="2">
        <v>1</v>
      </c>
      <c r="H5" s="7">
        <f t="shared" ref="H5:H9" si="1">B5*E5*G5</f>
        <v>3402</v>
      </c>
      <c r="K5" s="2"/>
    </row>
    <row r="6" spans="1:11" ht="45" x14ac:dyDescent="0.25">
      <c r="A6" s="1" t="s">
        <v>14</v>
      </c>
      <c r="B6" s="2"/>
      <c r="C6" s="2" t="s">
        <v>5</v>
      </c>
      <c r="D6" s="2" t="str">
        <f t="shared" si="0"/>
        <v>8,95 kWh/liter</v>
      </c>
      <c r="E6" s="8">
        <f>ROUND(9.1*0.953+5.86*0.047,2)</f>
        <v>8.9499999999999993</v>
      </c>
      <c r="F6" s="2" t="s">
        <v>27</v>
      </c>
      <c r="G6" s="2">
        <v>1</v>
      </c>
      <c r="H6" s="7">
        <f t="shared" si="1"/>
        <v>0</v>
      </c>
    </row>
    <row r="7" spans="1:11" x14ac:dyDescent="0.25">
      <c r="A7" s="1" t="s">
        <v>4</v>
      </c>
      <c r="B7" s="2"/>
      <c r="C7" s="2" t="s">
        <v>5</v>
      </c>
      <c r="D7" s="2" t="str">
        <f t="shared" si="0"/>
        <v>8,53 kWh/liter</v>
      </c>
      <c r="E7" s="8">
        <f>ROUND(8.53,2)</f>
        <v>8.5299999999999994</v>
      </c>
      <c r="F7" s="2" t="s">
        <v>27</v>
      </c>
      <c r="G7" s="2">
        <v>1</v>
      </c>
      <c r="H7" s="7">
        <f t="shared" si="1"/>
        <v>0</v>
      </c>
    </row>
    <row r="8" spans="1:11" ht="30" x14ac:dyDescent="0.25">
      <c r="A8" s="1" t="s">
        <v>19</v>
      </c>
      <c r="B8" s="2"/>
      <c r="C8" s="2" t="s">
        <v>8</v>
      </c>
      <c r="D8" s="2" t="str">
        <f t="shared" si="0"/>
        <v>13,3 kWh/kg</v>
      </c>
      <c r="E8" s="8">
        <v>13.3</v>
      </c>
      <c r="F8" s="2" t="s">
        <v>26</v>
      </c>
      <c r="G8" s="2">
        <v>1</v>
      </c>
      <c r="H8" s="7">
        <f t="shared" si="1"/>
        <v>0</v>
      </c>
    </row>
    <row r="9" spans="1:11" ht="30" x14ac:dyDescent="0.25">
      <c r="A9" s="1" t="s">
        <v>18</v>
      </c>
      <c r="B9" s="2"/>
      <c r="C9" s="2" t="s">
        <v>9</v>
      </c>
      <c r="D9" s="2" t="str">
        <f t="shared" si="0"/>
        <v>13,7 kWh/kg</v>
      </c>
      <c r="E9" s="8">
        <v>13.7</v>
      </c>
      <c r="F9" s="2" t="s">
        <v>26</v>
      </c>
      <c r="G9" s="2">
        <v>1</v>
      </c>
      <c r="H9" s="7">
        <f t="shared" si="1"/>
        <v>0</v>
      </c>
    </row>
    <row r="10" spans="1:11" ht="30" x14ac:dyDescent="0.25">
      <c r="A10" s="1" t="s">
        <v>13</v>
      </c>
      <c r="B10" s="2">
        <v>0</v>
      </c>
      <c r="C10" s="2" t="s">
        <v>10</v>
      </c>
      <c r="D10" s="2" t="str">
        <f>CONCATENATE(E10," ",F10)</f>
        <v>1 kWh/kWh</v>
      </c>
      <c r="E10" s="8">
        <v>1</v>
      </c>
      <c r="F10" s="2" t="s">
        <v>25</v>
      </c>
      <c r="G10" s="2">
        <v>3</v>
      </c>
      <c r="H10" s="7">
        <f>B10*E10*G10</f>
        <v>0</v>
      </c>
    </row>
    <row r="11" spans="1:11" ht="30" x14ac:dyDescent="0.25">
      <c r="A11" s="1" t="s">
        <v>17</v>
      </c>
      <c r="B11" s="2"/>
      <c r="C11" s="2" t="s">
        <v>8</v>
      </c>
      <c r="D11" s="2" t="str">
        <f t="shared" ref="D11" si="2">CONCATENATE(E11," ",F11)</f>
        <v>33 kWh/kg</v>
      </c>
      <c r="E11" s="8">
        <v>33</v>
      </c>
      <c r="F11" s="2" t="s">
        <v>26</v>
      </c>
      <c r="G11" s="2">
        <v>1</v>
      </c>
      <c r="H11" s="7">
        <f t="shared" ref="H11" si="3">B11*E11*G11</f>
        <v>0</v>
      </c>
    </row>
    <row r="12" spans="1:11" x14ac:dyDescent="0.25">
      <c r="A12" s="1" t="s">
        <v>3</v>
      </c>
      <c r="B12" s="4"/>
      <c r="C12" s="4"/>
      <c r="D12" s="4"/>
      <c r="E12" s="4"/>
      <c r="F12" s="4"/>
      <c r="G12" s="4"/>
      <c r="H12" s="7">
        <f>SUM(H5:H11)</f>
        <v>3402</v>
      </c>
    </row>
    <row r="14" spans="1:11" s="3" customFormat="1" x14ac:dyDescent="0.25">
      <c r="A14" s="3" t="s">
        <v>30</v>
      </c>
    </row>
    <row r="15" spans="1:11" x14ac:dyDescent="0.25">
      <c r="A15" s="9" t="s">
        <v>28</v>
      </c>
      <c r="B15" s="9" t="s">
        <v>0</v>
      </c>
      <c r="C15" s="9" t="s">
        <v>1</v>
      </c>
      <c r="D15" s="9" t="s">
        <v>29</v>
      </c>
      <c r="E15" s="9"/>
      <c r="F15" s="9"/>
      <c r="G15" s="9" t="s">
        <v>2</v>
      </c>
      <c r="H15" s="9" t="s">
        <v>24</v>
      </c>
    </row>
    <row r="16" spans="1:11" x14ac:dyDescent="0.25">
      <c r="A16" s="2" t="s">
        <v>20</v>
      </c>
      <c r="B16" s="2">
        <v>100</v>
      </c>
      <c r="C16" s="2" t="s">
        <v>5</v>
      </c>
      <c r="D16" s="2" t="str">
        <f t="shared" ref="D16:D25" si="4">CONCATENATE(E16," ",F16)</f>
        <v>9,44 kWh/liter</v>
      </c>
      <c r="E16" s="2">
        <v>9.44</v>
      </c>
      <c r="F16" s="2" t="s">
        <v>27</v>
      </c>
      <c r="G16" s="2">
        <v>1</v>
      </c>
      <c r="H16" s="7">
        <f t="shared" ref="H16:H23" si="5">B16*E16*G16</f>
        <v>944</v>
      </c>
    </row>
    <row r="17" spans="1:10" x14ac:dyDescent="0.25">
      <c r="A17" s="2" t="s">
        <v>21</v>
      </c>
      <c r="B17" s="2"/>
      <c r="C17" s="2" t="s">
        <v>5</v>
      </c>
      <c r="D17" s="2" t="str">
        <f t="shared" si="4"/>
        <v>9,22 kWh/liter</v>
      </c>
      <c r="E17" s="2">
        <v>9.2200000000000006</v>
      </c>
      <c r="F17" s="2" t="s">
        <v>27</v>
      </c>
      <c r="G17" s="2">
        <v>1</v>
      </c>
      <c r="H17" s="7">
        <f t="shared" si="5"/>
        <v>0</v>
      </c>
    </row>
    <row r="18" spans="1:10" x14ac:dyDescent="0.25">
      <c r="A18" s="2" t="s">
        <v>6</v>
      </c>
      <c r="B18" s="2"/>
      <c r="C18" s="2" t="s">
        <v>5</v>
      </c>
      <c r="D18" s="2" t="str">
        <f t="shared" si="4"/>
        <v>6,48 kWh/liter</v>
      </c>
      <c r="E18" s="8">
        <f>ROUND(9.1*0.19+5.86*0.81,2)</f>
        <v>6.48</v>
      </c>
      <c r="F18" s="2" t="s">
        <v>27</v>
      </c>
      <c r="G18" s="2">
        <v>1</v>
      </c>
      <c r="H18" s="7">
        <f t="shared" si="5"/>
        <v>0</v>
      </c>
    </row>
    <row r="19" spans="1:10" x14ac:dyDescent="0.25">
      <c r="A19" s="2" t="s">
        <v>7</v>
      </c>
      <c r="B19" s="2"/>
      <c r="C19" s="2" t="s">
        <v>5</v>
      </c>
      <c r="D19" s="2" t="str">
        <f t="shared" si="4"/>
        <v>5,86 kWh/liter</v>
      </c>
      <c r="E19" s="2">
        <v>5.86</v>
      </c>
      <c r="F19" s="2" t="s">
        <v>27</v>
      </c>
      <c r="G19" s="2">
        <v>1</v>
      </c>
      <c r="H19" s="7">
        <f t="shared" si="5"/>
        <v>0</v>
      </c>
    </row>
    <row r="20" spans="1:10" x14ac:dyDescent="0.25">
      <c r="A20" s="2" t="s">
        <v>31</v>
      </c>
      <c r="B20" s="2"/>
      <c r="C20" s="2" t="s">
        <v>8</v>
      </c>
      <c r="D20" s="2" t="str">
        <f t="shared" si="4"/>
        <v>13,3 kWh/kg</v>
      </c>
      <c r="E20" s="2">
        <v>13.3</v>
      </c>
      <c r="F20" s="2" t="s">
        <v>26</v>
      </c>
      <c r="G20" s="2">
        <v>1</v>
      </c>
      <c r="H20" s="7">
        <f t="shared" si="5"/>
        <v>0</v>
      </c>
    </row>
    <row r="21" spans="1:10" x14ac:dyDescent="0.25">
      <c r="A21" s="2" t="s">
        <v>32</v>
      </c>
      <c r="B21" s="2"/>
      <c r="C21" s="2" t="s">
        <v>9</v>
      </c>
      <c r="D21" s="2" t="str">
        <f t="shared" si="4"/>
        <v>13,3 kWh/kg</v>
      </c>
      <c r="E21" s="2">
        <v>13.3</v>
      </c>
      <c r="F21" s="2" t="s">
        <v>26</v>
      </c>
      <c r="G21" s="2">
        <v>0.75</v>
      </c>
      <c r="H21" s="7">
        <f t="shared" si="5"/>
        <v>0</v>
      </c>
    </row>
    <row r="22" spans="1:10" x14ac:dyDescent="0.25">
      <c r="A22" s="2" t="s">
        <v>33</v>
      </c>
      <c r="B22" s="2"/>
      <c r="C22" s="2" t="s">
        <v>8</v>
      </c>
      <c r="D22" s="2" t="str">
        <f t="shared" si="4"/>
        <v>13,7 kWh/kg</v>
      </c>
      <c r="E22" s="2">
        <v>13.7</v>
      </c>
      <c r="F22" s="2" t="s">
        <v>26</v>
      </c>
      <c r="G22" s="2">
        <v>1</v>
      </c>
      <c r="H22" s="7">
        <f t="shared" si="5"/>
        <v>0</v>
      </c>
    </row>
    <row r="23" spans="1:10" x14ac:dyDescent="0.25">
      <c r="A23" s="2" t="s">
        <v>34</v>
      </c>
      <c r="B23" s="2"/>
      <c r="C23" s="2" t="s">
        <v>9</v>
      </c>
      <c r="D23" s="2" t="str">
        <f t="shared" si="4"/>
        <v>13,7 kWh/kg</v>
      </c>
      <c r="E23" s="2">
        <v>13.7</v>
      </c>
      <c r="F23" s="2" t="s">
        <v>26</v>
      </c>
      <c r="G23" s="2">
        <v>0.75</v>
      </c>
      <c r="H23" s="7">
        <f t="shared" si="5"/>
        <v>0</v>
      </c>
    </row>
    <row r="24" spans="1:10" x14ac:dyDescent="0.25">
      <c r="A24" s="2" t="s">
        <v>11</v>
      </c>
      <c r="B24" s="2"/>
      <c r="C24" s="2" t="s">
        <v>10</v>
      </c>
      <c r="D24" s="2" t="str">
        <f t="shared" si="4"/>
        <v>1 kWh/kWh</v>
      </c>
      <c r="E24" s="2">
        <v>1</v>
      </c>
      <c r="F24" s="2" t="s">
        <v>25</v>
      </c>
      <c r="G24" s="2">
        <v>3</v>
      </c>
      <c r="H24" s="7">
        <f>B24*E24*G24</f>
        <v>0</v>
      </c>
    </row>
    <row r="25" spans="1:10" x14ac:dyDescent="0.25">
      <c r="A25" s="2" t="s">
        <v>16</v>
      </c>
      <c r="B25" s="2"/>
      <c r="C25" s="2" t="s">
        <v>8</v>
      </c>
      <c r="D25" s="2" t="str">
        <f t="shared" si="4"/>
        <v>33 kWh/kg</v>
      </c>
      <c r="E25" s="2">
        <v>33</v>
      </c>
      <c r="F25" s="2" t="s">
        <v>26</v>
      </c>
      <c r="G25" s="2">
        <v>1</v>
      </c>
      <c r="H25" s="7">
        <f t="shared" ref="H25" si="6">B25*E25*G25</f>
        <v>0</v>
      </c>
    </row>
    <row r="26" spans="1:10" x14ac:dyDescent="0.25">
      <c r="A26" s="2" t="s">
        <v>3</v>
      </c>
      <c r="B26" s="4"/>
      <c r="C26" s="4"/>
      <c r="D26" s="4"/>
      <c r="E26" s="4"/>
      <c r="F26" s="4"/>
      <c r="G26" s="4"/>
      <c r="H26" s="7">
        <f>SUM(H16:H25)</f>
        <v>944</v>
      </c>
    </row>
    <row r="28" spans="1:10" ht="51.75" customHeight="1" x14ac:dyDescent="0.25">
      <c r="G28" s="30" t="s">
        <v>36</v>
      </c>
      <c r="H28" s="31"/>
      <c r="I28" s="31"/>
      <c r="J28" s="31"/>
    </row>
    <row r="29" spans="1:10" ht="21" x14ac:dyDescent="0.35">
      <c r="G29" s="6" t="s">
        <v>23</v>
      </c>
      <c r="H29" s="13">
        <f>IF(H12+H26&gt;0,H26/(H12+H26)," ")</f>
        <v>0.21721122871606074</v>
      </c>
      <c r="I29" s="32" t="str">
        <f>IF(H29&gt;=20%,"Kravet nått", "Kravet ej nått")</f>
        <v>Kravet nått</v>
      </c>
      <c r="J29" s="33"/>
    </row>
  </sheetData>
  <sheetProtection algorithmName="SHA-512" hashValue="vPEQJ9KKTJSG/SJACMKVsU5kfKN8ZUujxR7b7c/XyzKzp5Hyrxj52K3pPTYKOlSVo/X/JoxfZMeX2gWSr5rDqQ==" saltValue="VL3cJWuM4tUR7WR0XmF/3w==" spinCount="100000" sheet="1" objects="1" scenarios="1"/>
  <mergeCells count="2">
    <mergeCell ref="I29:J29"/>
    <mergeCell ref="G28:J2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4</vt:i4>
      </vt:variant>
    </vt:vector>
  </HeadingPairs>
  <TitlesOfParts>
    <vt:vector size="4" baseType="lpstr">
      <vt:lpstr>Drivmedelsberäkning</vt:lpstr>
      <vt:lpstr>Fyll i här</vt:lpstr>
      <vt:lpstr>Exempel 1</vt:lpstr>
      <vt:lpstr>Exempel 2</vt:lpstr>
    </vt:vector>
  </TitlesOfParts>
  <Company>Trafikverket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Johansson Håkan, PLkvm</dc:creator>
  <cp:lastModifiedBy>Dalenda Netzén Attir</cp:lastModifiedBy>
  <dcterms:created xsi:type="dcterms:W3CDTF">2017-12-08T09:34:01Z</dcterms:created>
  <dcterms:modified xsi:type="dcterms:W3CDTF">2019-03-12T14:23:14Z</dcterms:modified>
</cp:coreProperties>
</file>